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'DC45'!$A$1:$K$69</definedName>
    <definedName name="_xlnm.Print_Area" localSheetId="11">'DC6'!$A$1:$K$69</definedName>
    <definedName name="_xlnm.Print_Area" localSheetId="20">'DC7'!$A$1:$K$69</definedName>
    <definedName name="_xlnm.Print_Area" localSheetId="26">'DC8'!$A$1:$K$69</definedName>
    <definedName name="_xlnm.Print_Area" localSheetId="31">'DC9'!$A$1:$K$69</definedName>
    <definedName name="_xlnm.Print_Area" localSheetId="5">'NC061'!$A$1:$K$69</definedName>
    <definedName name="_xlnm.Print_Area" localSheetId="6">'NC062'!$A$1:$K$69</definedName>
    <definedName name="_xlnm.Print_Area" localSheetId="7">'NC064'!$A$1:$K$69</definedName>
    <definedName name="_xlnm.Print_Area" localSheetId="8">'NC065'!$A$1:$K$69</definedName>
    <definedName name="_xlnm.Print_Area" localSheetId="9">'NC066'!$A$1:$K$69</definedName>
    <definedName name="_xlnm.Print_Area" localSheetId="10">'NC067'!$A$1:$K$69</definedName>
    <definedName name="_xlnm.Print_Area" localSheetId="12">'NC071'!$A$1:$K$69</definedName>
    <definedName name="_xlnm.Print_Area" localSheetId="13">'NC072'!$A$1:$K$69</definedName>
    <definedName name="_xlnm.Print_Area" localSheetId="14">'NC073'!$A$1:$K$69</definedName>
    <definedName name="_xlnm.Print_Area" localSheetId="15">'NC074'!$A$1:$K$69</definedName>
    <definedName name="_xlnm.Print_Area" localSheetId="16">'NC075'!$A$1:$K$69</definedName>
    <definedName name="_xlnm.Print_Area" localSheetId="17">'NC076'!$A$1:$K$69</definedName>
    <definedName name="_xlnm.Print_Area" localSheetId="18">'NC077'!$A$1:$K$69</definedName>
    <definedName name="_xlnm.Print_Area" localSheetId="19">'NC078'!$A$1:$K$69</definedName>
    <definedName name="_xlnm.Print_Area" localSheetId="21">'NC082'!$A$1:$K$69</definedName>
    <definedName name="_xlnm.Print_Area" localSheetId="22">'NC084'!$A$1:$K$69</definedName>
    <definedName name="_xlnm.Print_Area" localSheetId="23">'NC085'!$A$1:$K$69</definedName>
    <definedName name="_xlnm.Print_Area" localSheetId="24">'NC086'!$A$1:$K$69</definedName>
    <definedName name="_xlnm.Print_Area" localSheetId="25">'NC087'!$A$1:$K$69</definedName>
    <definedName name="_xlnm.Print_Area" localSheetId="27">'NC091'!$A$1:$K$69</definedName>
    <definedName name="_xlnm.Print_Area" localSheetId="28">'NC092'!$A$1:$K$69</definedName>
    <definedName name="_xlnm.Print_Area" localSheetId="29">'NC093'!$A$1:$K$69</definedName>
    <definedName name="_xlnm.Print_Area" localSheetId="30">'NC094'!$A$1:$K$69</definedName>
    <definedName name="_xlnm.Print_Area" localSheetId="1">'NC451'!$A$1:$K$69</definedName>
    <definedName name="_xlnm.Print_Area" localSheetId="2">'NC452'!$A$1:$K$69</definedName>
    <definedName name="_xlnm.Print_Area" localSheetId="3">'NC453'!$A$1:$K$69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<sst xmlns="http://schemas.openxmlformats.org/spreadsheetml/2006/main" count="2816" uniqueCount="117">
  <si>
    <t>Northern Cape: Joe Morolong(NC451) - Table A1 Budget Summary for 4th Quarter ended 30 June 2020 (Figures Finalised as at 2020/10/30)</t>
  </si>
  <si>
    <t>Description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</si>
  <si>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</si>
  <si>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</si>
  <si>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</si>
  <si>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</si>
  <si>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</si>
  <si>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</si>
  <si>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</si>
  <si>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</si>
  <si>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</si>
  <si>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</si>
  <si>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</si>
  <si>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</si>
  <si>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</si>
  <si>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</si>
  <si>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</si>
  <si>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</si>
  <si>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</si>
  <si>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</si>
  <si>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</si>
  <si>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</si>
  <si>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</si>
  <si>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</si>
  <si>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</si>
  <si>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</si>
  <si>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</si>
  <si>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</si>
  <si>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</si>
  <si>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</si>
  <si>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</si>
  <si>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</si>
  <si>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</si>
  <si>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</si>
  <si>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</si>
  <si>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</si>
  <si>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</si>
  <si>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</si>
  <si>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</si>
  <si>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</si>
  <si>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</si>
  <si>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</si>
  <si>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</si>
  <si>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</si>
  <si>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</si>
  <si>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</si>
  <si>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</si>
  <si>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</si>
  <si>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</si>
  <si>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</si>
  <si>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</si>
  <si>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</si>
  <si>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</si>
  <si>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</si>
  <si>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</si>
  <si>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</si>
  <si>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</si>
  <si>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</si>
  <si>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</si>
  <si>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</si>
  <si>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</si>
  <si>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</si>
  <si>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</si>
  <si>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</si>
  <si>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</si>
  <si>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</si>
  <si>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</si>
  <si>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</si>
  <si>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</si>
  <si>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</si>
  <si>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</si>
  <si>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</si>
  <si>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</si>
  <si>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</si>
  <si>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</si>
  <si>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Northern Cape: Ga-Segonyana(NC452) - Table A1 Budget Summary for 4th Quarter ended 30 June 2020 (Figures Finalised as at 2020/10/30)</t>
  </si>
  <si>
    <t>Northern Cape: Gamagara(NC453) - Table A1 Budget Summary for 4th Quarter ended 30 June 2020 (Figures Finalised as at 2020/10/30)</t>
  </si>
  <si>
    <t>Northern Cape: John Taolo Gaetsewe(DC45) - Table A1 Budget Summary for 4th Quarter ended 30 June 2020 (Figures Finalised as at 2020/10/30)</t>
  </si>
  <si>
    <t>Northern Cape: Richtersveld(NC061) - Table A1 Budget Summary for 4th Quarter ended 30 June 2020 (Figures Finalised as at 2020/10/30)</t>
  </si>
  <si>
    <t>Northern Cape: Nama Khoi(NC062) - Table A1 Budget Summary for 4th Quarter ended 30 June 2020 (Figures Finalised as at 2020/10/30)</t>
  </si>
  <si>
    <t>Northern Cape: Kamiesberg(NC064) - Table A1 Budget Summary for 4th Quarter ended 30 June 2020 (Figures Finalised as at 2020/10/30)</t>
  </si>
  <si>
    <t>Northern Cape: Hantam(NC065) - Table A1 Budget Summary for 4th Quarter ended 30 June 2020 (Figures Finalised as at 2020/10/30)</t>
  </si>
  <si>
    <t>Northern Cape: Karoo Hoogland(NC066) - Table A1 Budget Summary for 4th Quarter ended 30 June 2020 (Figures Finalised as at 2020/10/30)</t>
  </si>
  <si>
    <t>Northern Cape: Khai-Ma(NC067) - Table A1 Budget Summary for 4th Quarter ended 30 June 2020 (Figures Finalised as at 2020/10/30)</t>
  </si>
  <si>
    <t>Northern Cape: Namakwa(DC6) - Table A1 Budget Summary for 4th Quarter ended 30 June 2020 (Figures Finalised as at 2020/10/30)</t>
  </si>
  <si>
    <t>Northern Cape: Ubuntu(NC071) - Table A1 Budget Summary for 4th Quarter ended 30 June 2020 (Figures Finalised as at 2020/10/30)</t>
  </si>
  <si>
    <t>Northern Cape: Umsobomvu(NC072) - Table A1 Budget Summary for 4th Quarter ended 30 June 2020 (Figures Finalised as at 2020/10/30)</t>
  </si>
  <si>
    <t>Northern Cape: Emthanjeni(NC073) - Table A1 Budget Summary for 4th Quarter ended 30 June 2020 (Figures Finalised as at 2020/10/30)</t>
  </si>
  <si>
    <t>Northern Cape: Kareeberg(NC074) - Table A1 Budget Summary for 4th Quarter ended 30 June 2020 (Figures Finalised as at 2020/10/30)</t>
  </si>
  <si>
    <t>Northern Cape: Renosterberg(NC075) - Table A1 Budget Summary for 4th Quarter ended 30 June 2020 (Figures Finalised as at 2020/10/30)</t>
  </si>
  <si>
    <t>Northern Cape: Thembelihle(NC076) - Table A1 Budget Summary for 4th Quarter ended 30 June 2020 (Figures Finalised as at 2020/10/30)</t>
  </si>
  <si>
    <t>Northern Cape: Siyathemba(NC077) - Table A1 Budget Summary for 4th Quarter ended 30 June 2020 (Figures Finalised as at 2020/10/30)</t>
  </si>
  <si>
    <t>Northern Cape: Siyancuma(NC078) - Table A1 Budget Summary for 4th Quarter ended 30 June 2020 (Figures Finalised as at 2020/10/30)</t>
  </si>
  <si>
    <t>Northern Cape: Pixley Ka Seme (NC)(DC7) - Table A1 Budget Summary for 4th Quarter ended 30 June 2020 (Figures Finalised as at 2020/10/30)</t>
  </si>
  <si>
    <t>Northern Cape: !Kai! Garib(NC082) - Table A1 Budget Summary for 4th Quarter ended 30 June 2020 (Figures Finalised as at 2020/10/30)</t>
  </si>
  <si>
    <t>Northern Cape: !Kheis(NC084) - Table A1 Budget Summary for 4th Quarter ended 30 June 2020 (Figures Finalised as at 2020/10/30)</t>
  </si>
  <si>
    <t>Northern Cape: Tsantsabane(NC085) - Table A1 Budget Summary for 4th Quarter ended 30 June 2020 (Figures Finalised as at 2020/10/30)</t>
  </si>
  <si>
    <t>Northern Cape: Kgatelopele(NC086) - Table A1 Budget Summary for 4th Quarter ended 30 June 2020 (Figures Finalised as at 2020/10/30)</t>
  </si>
  <si>
    <t>Northern Cape: Dawid Kruiper(NC087) - Table A1 Budget Summary for 4th Quarter ended 30 June 2020 (Figures Finalised as at 2020/10/30)</t>
  </si>
  <si>
    <t>Northern Cape: Z F Mgcawu(DC8) - Table A1 Budget Summary for 4th Quarter ended 30 June 2020 (Figures Finalised as at 2020/10/30)</t>
  </si>
  <si>
    <t>Northern Cape: Sol Plaatje(NC091) - Table A1 Budget Summary for 4th Quarter ended 30 June 2020 (Figures Finalised as at 2020/10/30)</t>
  </si>
  <si>
    <t>Northern Cape: Dikgatlong(NC092) - Table A1 Budget Summary for 4th Quarter ended 30 June 2020 (Figures Finalised as at 2020/10/30)</t>
  </si>
  <si>
    <t>Northern Cape: Magareng(NC093) - Table A1 Budget Summary for 4th Quarter ended 30 June 2020 (Figures Finalised as at 2020/10/30)</t>
  </si>
  <si>
    <t>Northern Cape: Phokwane(NC094) - Table A1 Budget Summary for 4th Quarter ended 30 June 2020 (Figures Finalised as at 2020/10/30)</t>
  </si>
  <si>
    <t>Northern Cape: Frances Baard(DC9) - Table A1 Budget Summary for 4th Quarter ended 30 June 2020 (Figures Finalised as at 2020/10/30)</t>
  </si>
  <si>
    <t>Summary - Table A1 Budget Summary for 4th Quarter ended 30 June 2020 (Figures Finalised as at 2020/10/30)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</si>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</sst>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1271617028</v>
      </c>
      <c r="C5" s="6">
        <v>700561261</v>
      </c>
      <c r="D5" s="23">
        <v>951221760</v>
      </c>
      <c r="E5" s="24">
        <v>1316241497</v>
      </c>
      <c r="F5" s="6">
        <v>1252414555</v>
      </c>
      <c r="G5" s="25">
        <v>1252414555</v>
      </c>
      <c r="H5" s="26">
        <v>1315038239</v>
      </c>
      <c r="I5" s="24">
        <v>1402495599</v>
      </c>
      <c r="J5" s="6">
        <v>1464599546</v>
      </c>
      <c r="K5" s="25">
        <v>1544762562</v>
      </c>
    </row>
    <row r="6" spans="1:11" ht="13.5">
      <c r="A6" s="22" t="s">
        <v>19</v>
      </c>
      <c r="B6" s="6">
        <v>2614817431</v>
      </c>
      <c r="C6" s="6">
        <v>1721143682</v>
      </c>
      <c r="D6" s="23">
        <v>2374171353</v>
      </c>
      <c r="E6" s="24">
        <v>3399286508</v>
      </c>
      <c r="F6" s="6">
        <v>3157469069</v>
      </c>
      <c r="G6" s="25">
        <v>3157469069</v>
      </c>
      <c r="H6" s="26">
        <v>2852644363</v>
      </c>
      <c r="I6" s="24">
        <v>3587881450</v>
      </c>
      <c r="J6" s="6">
        <v>3737359257</v>
      </c>
      <c r="K6" s="25">
        <v>3948102089</v>
      </c>
    </row>
    <row r="7" spans="1:11" ht="13.5">
      <c r="A7" s="22" t="s">
        <v>20</v>
      </c>
      <c r="B7" s="6">
        <v>53690679</v>
      </c>
      <c r="C7" s="6">
        <v>40368769</v>
      </c>
      <c r="D7" s="23">
        <v>63013030</v>
      </c>
      <c r="E7" s="24">
        <v>48265674</v>
      </c>
      <c r="F7" s="6">
        <v>78609150</v>
      </c>
      <c r="G7" s="25">
        <v>78609150</v>
      </c>
      <c r="H7" s="26">
        <v>57343166</v>
      </c>
      <c r="I7" s="24">
        <v>43740198</v>
      </c>
      <c r="J7" s="6">
        <v>48824572</v>
      </c>
      <c r="K7" s="25">
        <v>52029127</v>
      </c>
    </row>
    <row r="8" spans="1:11" ht="13.5">
      <c r="A8" s="22" t="s">
        <v>21</v>
      </c>
      <c r="B8" s="6">
        <v>1678638248</v>
      </c>
      <c r="C8" s="6">
        <v>1258262115</v>
      </c>
      <c r="D8" s="23">
        <v>1827429242</v>
      </c>
      <c r="E8" s="24">
        <v>2104639435</v>
      </c>
      <c r="F8" s="6">
        <v>2086681525</v>
      </c>
      <c r="G8" s="25">
        <v>2086681525</v>
      </c>
      <c r="H8" s="26">
        <v>1709047538</v>
      </c>
      <c r="I8" s="24">
        <v>2197953962</v>
      </c>
      <c r="J8" s="6">
        <v>2304636389</v>
      </c>
      <c r="K8" s="25">
        <v>2462108386</v>
      </c>
    </row>
    <row r="9" spans="1:11" ht="13.5">
      <c r="A9" s="22" t="s">
        <v>22</v>
      </c>
      <c r="B9" s="6">
        <v>587767995</v>
      </c>
      <c r="C9" s="6">
        <v>405669665</v>
      </c>
      <c r="D9" s="23">
        <v>515936671</v>
      </c>
      <c r="E9" s="24">
        <v>711063885</v>
      </c>
      <c r="F9" s="6">
        <v>744046304</v>
      </c>
      <c r="G9" s="25">
        <v>744046304</v>
      </c>
      <c r="H9" s="26">
        <v>515198844</v>
      </c>
      <c r="I9" s="24">
        <v>781248375</v>
      </c>
      <c r="J9" s="6">
        <v>800102703</v>
      </c>
      <c r="K9" s="25">
        <v>819469385</v>
      </c>
    </row>
    <row r="10" spans="1:11" ht="25.5">
      <c r="A10" s="27" t="s">
        <v>106</v>
      </c>
      <c r="B10" s="28">
        <f>SUM(B5:B9)</f>
        <v>6206531381</v>
      </c>
      <c r="C10" s="29">
        <f aca="true" t="shared" si="0" ref="C10:K10">SUM(C5:C9)</f>
        <v>4126005492</v>
      </c>
      <c r="D10" s="30">
        <f t="shared" si="0"/>
        <v>5731772056</v>
      </c>
      <c r="E10" s="28">
        <f t="shared" si="0"/>
        <v>7579496999</v>
      </c>
      <c r="F10" s="29">
        <f t="shared" si="0"/>
        <v>7319220603</v>
      </c>
      <c r="G10" s="31">
        <f t="shared" si="0"/>
        <v>7319220603</v>
      </c>
      <c r="H10" s="32">
        <f t="shared" si="0"/>
        <v>6449272150</v>
      </c>
      <c r="I10" s="28">
        <f t="shared" si="0"/>
        <v>8013319584</v>
      </c>
      <c r="J10" s="29">
        <f t="shared" si="0"/>
        <v>8355522467</v>
      </c>
      <c r="K10" s="31">
        <f t="shared" si="0"/>
        <v>8826471549</v>
      </c>
    </row>
    <row r="11" spans="1:11" ht="13.5">
      <c r="A11" s="22" t="s">
        <v>23</v>
      </c>
      <c r="B11" s="6">
        <v>2170348711</v>
      </c>
      <c r="C11" s="6">
        <v>1470451741</v>
      </c>
      <c r="D11" s="23">
        <v>2216377159</v>
      </c>
      <c r="E11" s="24">
        <v>2875504851</v>
      </c>
      <c r="F11" s="6">
        <v>2759961773</v>
      </c>
      <c r="G11" s="25">
        <v>2759961773</v>
      </c>
      <c r="H11" s="26">
        <v>2433481893</v>
      </c>
      <c r="I11" s="24">
        <v>2942504608</v>
      </c>
      <c r="J11" s="6">
        <v>3117226637</v>
      </c>
      <c r="K11" s="25">
        <v>3268120502</v>
      </c>
    </row>
    <row r="12" spans="1:11" ht="13.5">
      <c r="A12" s="22" t="s">
        <v>24</v>
      </c>
      <c r="B12" s="6">
        <v>143517758</v>
      </c>
      <c r="C12" s="6">
        <v>111448121</v>
      </c>
      <c r="D12" s="23">
        <v>154865358</v>
      </c>
      <c r="E12" s="24">
        <v>179053717</v>
      </c>
      <c r="F12" s="6">
        <v>181767647</v>
      </c>
      <c r="G12" s="25">
        <v>181767647</v>
      </c>
      <c r="H12" s="26">
        <v>163769829</v>
      </c>
      <c r="I12" s="24">
        <v>191286134</v>
      </c>
      <c r="J12" s="6">
        <v>201710569</v>
      </c>
      <c r="K12" s="25">
        <v>212218338</v>
      </c>
    </row>
    <row r="13" spans="1:11" ht="13.5">
      <c r="A13" s="22" t="s">
        <v>107</v>
      </c>
      <c r="B13" s="6">
        <v>826595192</v>
      </c>
      <c r="C13" s="6">
        <v>400082671</v>
      </c>
      <c r="D13" s="23">
        <v>620501002</v>
      </c>
      <c r="E13" s="24">
        <v>564228072</v>
      </c>
      <c r="F13" s="6">
        <v>557172067</v>
      </c>
      <c r="G13" s="25">
        <v>557172067</v>
      </c>
      <c r="H13" s="26">
        <v>154629847</v>
      </c>
      <c r="I13" s="24">
        <v>605638054</v>
      </c>
      <c r="J13" s="6">
        <v>612718132</v>
      </c>
      <c r="K13" s="25">
        <v>636590564</v>
      </c>
    </row>
    <row r="14" spans="1:11" ht="13.5">
      <c r="A14" s="22" t="s">
        <v>25</v>
      </c>
      <c r="B14" s="6">
        <v>188920916</v>
      </c>
      <c r="C14" s="6">
        <v>113170248</v>
      </c>
      <c r="D14" s="23">
        <v>250149755</v>
      </c>
      <c r="E14" s="24">
        <v>106291357</v>
      </c>
      <c r="F14" s="6">
        <v>111598064</v>
      </c>
      <c r="G14" s="25">
        <v>111598064</v>
      </c>
      <c r="H14" s="26">
        <v>122908946</v>
      </c>
      <c r="I14" s="24">
        <v>131122047</v>
      </c>
      <c r="J14" s="6">
        <v>142622460</v>
      </c>
      <c r="K14" s="25">
        <v>151581533</v>
      </c>
    </row>
    <row r="15" spans="1:11" ht="13.5">
      <c r="A15" s="22" t="s">
        <v>26</v>
      </c>
      <c r="B15" s="6">
        <v>1713160614</v>
      </c>
      <c r="C15" s="6">
        <v>1249003625</v>
      </c>
      <c r="D15" s="23">
        <v>1723966539</v>
      </c>
      <c r="E15" s="24">
        <v>2133483492</v>
      </c>
      <c r="F15" s="6">
        <v>2104666189</v>
      </c>
      <c r="G15" s="25">
        <v>2104666189</v>
      </c>
      <c r="H15" s="26">
        <v>1735811750</v>
      </c>
      <c r="I15" s="24">
        <v>2307328799</v>
      </c>
      <c r="J15" s="6">
        <v>2405246642</v>
      </c>
      <c r="K15" s="25">
        <v>2542629139</v>
      </c>
    </row>
    <row r="16" spans="1:11" ht="13.5">
      <c r="A16" s="22" t="s">
        <v>21</v>
      </c>
      <c r="B16" s="6">
        <v>115984964</v>
      </c>
      <c r="C16" s="6">
        <v>26084580</v>
      </c>
      <c r="D16" s="23">
        <v>35856156</v>
      </c>
      <c r="E16" s="24">
        <v>43460135</v>
      </c>
      <c r="F16" s="6">
        <v>37070769</v>
      </c>
      <c r="G16" s="25">
        <v>37070769</v>
      </c>
      <c r="H16" s="26">
        <v>20756585</v>
      </c>
      <c r="I16" s="24">
        <v>27968215</v>
      </c>
      <c r="J16" s="6">
        <v>25058989</v>
      </c>
      <c r="K16" s="25">
        <v>25657783</v>
      </c>
    </row>
    <row r="17" spans="1:11" ht="13.5">
      <c r="A17" s="22" t="s">
        <v>27</v>
      </c>
      <c r="B17" s="6">
        <v>2061016085</v>
      </c>
      <c r="C17" s="6">
        <v>737555048</v>
      </c>
      <c r="D17" s="23">
        <v>1672232197</v>
      </c>
      <c r="E17" s="24">
        <v>1815546448</v>
      </c>
      <c r="F17" s="6">
        <v>1835369013</v>
      </c>
      <c r="G17" s="25">
        <v>1835369013</v>
      </c>
      <c r="H17" s="26">
        <v>1347916468</v>
      </c>
      <c r="I17" s="24">
        <v>1836929731</v>
      </c>
      <c r="J17" s="6">
        <v>1932077681</v>
      </c>
      <c r="K17" s="25">
        <v>2015272292</v>
      </c>
    </row>
    <row r="18" spans="1:11" ht="13.5">
      <c r="A18" s="33" t="s">
        <v>28</v>
      </c>
      <c r="B18" s="34">
        <f>SUM(B11:B17)</f>
        <v>7219544240</v>
      </c>
      <c r="C18" s="35">
        <f aca="true" t="shared" si="1" ref="C18:K18">SUM(C11:C17)</f>
        <v>4107796034</v>
      </c>
      <c r="D18" s="36">
        <f t="shared" si="1"/>
        <v>6673948166</v>
      </c>
      <c r="E18" s="34">
        <f t="shared" si="1"/>
        <v>7717568072</v>
      </c>
      <c r="F18" s="35">
        <f t="shared" si="1"/>
        <v>7587605522</v>
      </c>
      <c r="G18" s="37">
        <f t="shared" si="1"/>
        <v>7587605522</v>
      </c>
      <c r="H18" s="38">
        <f t="shared" si="1"/>
        <v>5979275318</v>
      </c>
      <c r="I18" s="34">
        <f t="shared" si="1"/>
        <v>8042777588</v>
      </c>
      <c r="J18" s="35">
        <f t="shared" si="1"/>
        <v>8436661110</v>
      </c>
      <c r="K18" s="37">
        <f t="shared" si="1"/>
        <v>8852070151</v>
      </c>
    </row>
    <row r="19" spans="1:11" ht="13.5">
      <c r="A19" s="33" t="s">
        <v>29</v>
      </c>
      <c r="B19" s="39">
        <f>+B10-B18</f>
        <v>-1013012859</v>
      </c>
      <c r="C19" s="40">
        <f aca="true" t="shared" si="2" ref="C19:K19">+C10-C18</f>
        <v>18209458</v>
      </c>
      <c r="D19" s="41">
        <f t="shared" si="2"/>
        <v>-942176110</v>
      </c>
      <c r="E19" s="39">
        <f t="shared" si="2"/>
        <v>-138071073</v>
      </c>
      <c r="F19" s="40">
        <f t="shared" si="2"/>
        <v>-268384919</v>
      </c>
      <c r="G19" s="42">
        <f t="shared" si="2"/>
        <v>-268384919</v>
      </c>
      <c r="H19" s="43">
        <f t="shared" si="2"/>
        <v>469996832</v>
      </c>
      <c r="I19" s="39">
        <f t="shared" si="2"/>
        <v>-29458004</v>
      </c>
      <c r="J19" s="40">
        <f t="shared" si="2"/>
        <v>-81138643</v>
      </c>
      <c r="K19" s="42">
        <f t="shared" si="2"/>
        <v>-25598602</v>
      </c>
    </row>
    <row r="20" spans="1:11" ht="25.5">
      <c r="A20" s="44" t="s">
        <v>30</v>
      </c>
      <c r="B20" s="45">
        <v>847148327</v>
      </c>
      <c r="C20" s="46">
        <v>640427995</v>
      </c>
      <c r="D20" s="47">
        <v>935938995</v>
      </c>
      <c r="E20" s="45">
        <v>1106113225</v>
      </c>
      <c r="F20" s="46">
        <v>1099546194</v>
      </c>
      <c r="G20" s="48">
        <v>1099546194</v>
      </c>
      <c r="H20" s="49">
        <v>670910714</v>
      </c>
      <c r="I20" s="45">
        <v>1002975547</v>
      </c>
      <c r="J20" s="46">
        <v>941386850</v>
      </c>
      <c r="K20" s="48">
        <v>1063083200</v>
      </c>
    </row>
    <row r="21" spans="1:11" ht="63.75">
      <c r="A21" s="50" t="s">
        <v>108</v>
      </c>
      <c r="B21" s="51">
        <v>45954082</v>
      </c>
      <c r="C21" s="52">
        <v>36715465</v>
      </c>
      <c r="D21" s="53">
        <v>55989503</v>
      </c>
      <c r="E21" s="51">
        <v>2629004</v>
      </c>
      <c r="F21" s="52">
        <v>9966285</v>
      </c>
      <c r="G21" s="54">
        <v>9966285</v>
      </c>
      <c r="H21" s="55">
        <v>3771549</v>
      </c>
      <c r="I21" s="51">
        <v>74575970</v>
      </c>
      <c r="J21" s="52">
        <v>65105970</v>
      </c>
      <c r="K21" s="54">
        <v>60796973</v>
      </c>
    </row>
    <row r="22" spans="1:11" ht="25.5">
      <c r="A22" s="56" t="s">
        <v>109</v>
      </c>
      <c r="B22" s="57">
        <f>SUM(B19:B21)</f>
        <v>-119910450</v>
      </c>
      <c r="C22" s="58">
        <f aca="true" t="shared" si="3" ref="C22:K22">SUM(C19:C21)</f>
        <v>695352918</v>
      </c>
      <c r="D22" s="59">
        <f t="shared" si="3"/>
        <v>49752388</v>
      </c>
      <c r="E22" s="57">
        <f t="shared" si="3"/>
        <v>970671156</v>
      </c>
      <c r="F22" s="58">
        <f t="shared" si="3"/>
        <v>841127560</v>
      </c>
      <c r="G22" s="60">
        <f t="shared" si="3"/>
        <v>841127560</v>
      </c>
      <c r="H22" s="61">
        <f t="shared" si="3"/>
        <v>1144679095</v>
      </c>
      <c r="I22" s="57">
        <f t="shared" si="3"/>
        <v>1048093513</v>
      </c>
      <c r="J22" s="58">
        <f t="shared" si="3"/>
        <v>925354177</v>
      </c>
      <c r="K22" s="60">
        <f t="shared" si="3"/>
        <v>1098281571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-119910450</v>
      </c>
      <c r="C24" s="40">
        <f aca="true" t="shared" si="4" ref="C24:K24">SUM(C22:C23)</f>
        <v>695352918</v>
      </c>
      <c r="D24" s="41">
        <f t="shared" si="4"/>
        <v>49752388</v>
      </c>
      <c r="E24" s="39">
        <f t="shared" si="4"/>
        <v>970671156</v>
      </c>
      <c r="F24" s="40">
        <f t="shared" si="4"/>
        <v>841127560</v>
      </c>
      <c r="G24" s="42">
        <f t="shared" si="4"/>
        <v>841127560</v>
      </c>
      <c r="H24" s="43">
        <f t="shared" si="4"/>
        <v>1144679095</v>
      </c>
      <c r="I24" s="39">
        <f t="shared" si="4"/>
        <v>1048093513</v>
      </c>
      <c r="J24" s="40">
        <f t="shared" si="4"/>
        <v>925354177</v>
      </c>
      <c r="K24" s="42">
        <f t="shared" si="4"/>
        <v>1098281571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876165036</v>
      </c>
      <c r="C27" s="7">
        <v>1216170509</v>
      </c>
      <c r="D27" s="69">
        <v>1610511923</v>
      </c>
      <c r="E27" s="70">
        <v>1330698530</v>
      </c>
      <c r="F27" s="7">
        <v>1239286226</v>
      </c>
      <c r="G27" s="71">
        <v>1239286226</v>
      </c>
      <c r="H27" s="72">
        <v>780950326</v>
      </c>
      <c r="I27" s="70">
        <v>1331391684</v>
      </c>
      <c r="J27" s="7">
        <v>1148897223</v>
      </c>
      <c r="K27" s="71">
        <v>1312779275</v>
      </c>
    </row>
    <row r="28" spans="1:11" ht="13.5">
      <c r="A28" s="73" t="s">
        <v>34</v>
      </c>
      <c r="B28" s="6">
        <v>761924984</v>
      </c>
      <c r="C28" s="6">
        <v>547242981</v>
      </c>
      <c r="D28" s="23">
        <v>596534592</v>
      </c>
      <c r="E28" s="24">
        <v>1074607853</v>
      </c>
      <c r="F28" s="6">
        <v>1040680849</v>
      </c>
      <c r="G28" s="25">
        <v>1040680849</v>
      </c>
      <c r="H28" s="26">
        <v>239886002</v>
      </c>
      <c r="I28" s="24">
        <v>1135710263</v>
      </c>
      <c r="J28" s="6">
        <v>916723210</v>
      </c>
      <c r="K28" s="25">
        <v>1069032543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12895776</v>
      </c>
      <c r="C30" s="6">
        <v>0</v>
      </c>
      <c r="D30" s="23">
        <v>0</v>
      </c>
      <c r="E30" s="24">
        <v>9</v>
      </c>
      <c r="F30" s="6">
        <v>12000009</v>
      </c>
      <c r="G30" s="25">
        <v>12000009</v>
      </c>
      <c r="H30" s="26">
        <v>0</v>
      </c>
      <c r="I30" s="24">
        <v>16999990</v>
      </c>
      <c r="J30" s="6">
        <v>9</v>
      </c>
      <c r="K30" s="25">
        <v>9</v>
      </c>
    </row>
    <row r="31" spans="1:11" ht="13.5">
      <c r="A31" s="22" t="s">
        <v>36</v>
      </c>
      <c r="B31" s="6">
        <v>101344276</v>
      </c>
      <c r="C31" s="6">
        <v>30236313</v>
      </c>
      <c r="D31" s="23">
        <v>92836871</v>
      </c>
      <c r="E31" s="24">
        <v>209897151</v>
      </c>
      <c r="F31" s="6">
        <v>159248457</v>
      </c>
      <c r="G31" s="25">
        <v>159248457</v>
      </c>
      <c r="H31" s="26">
        <v>14274296</v>
      </c>
      <c r="I31" s="24">
        <v>157226415</v>
      </c>
      <c r="J31" s="6">
        <v>124369998</v>
      </c>
      <c r="K31" s="25">
        <v>69673713</v>
      </c>
    </row>
    <row r="32" spans="1:11" ht="13.5">
      <c r="A32" s="33" t="s">
        <v>37</v>
      </c>
      <c r="B32" s="7">
        <f>SUM(B28:B31)</f>
        <v>876165036</v>
      </c>
      <c r="C32" s="7">
        <f aca="true" t="shared" si="5" ref="C32:K32">SUM(C28:C31)</f>
        <v>577479294</v>
      </c>
      <c r="D32" s="69">
        <f t="shared" si="5"/>
        <v>689371463</v>
      </c>
      <c r="E32" s="70">
        <f t="shared" si="5"/>
        <v>1284505013</v>
      </c>
      <c r="F32" s="7">
        <f t="shared" si="5"/>
        <v>1211929315</v>
      </c>
      <c r="G32" s="71">
        <f t="shared" si="5"/>
        <v>1211929315</v>
      </c>
      <c r="H32" s="72">
        <f t="shared" si="5"/>
        <v>254160298</v>
      </c>
      <c r="I32" s="70">
        <f t="shared" si="5"/>
        <v>1309936668</v>
      </c>
      <c r="J32" s="7">
        <f t="shared" si="5"/>
        <v>1041093217</v>
      </c>
      <c r="K32" s="71">
        <f t="shared" si="5"/>
        <v>1138706265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2563480128</v>
      </c>
      <c r="C35" s="6">
        <v>2000611354</v>
      </c>
      <c r="D35" s="23">
        <v>15825564553</v>
      </c>
      <c r="E35" s="24">
        <v>14707987776</v>
      </c>
      <c r="F35" s="6">
        <v>15908557271</v>
      </c>
      <c r="G35" s="25">
        <v>15908557271</v>
      </c>
      <c r="H35" s="26">
        <v>4305773983</v>
      </c>
      <c r="I35" s="24">
        <v>17129660788</v>
      </c>
      <c r="J35" s="6">
        <v>16306279368</v>
      </c>
      <c r="K35" s="25">
        <v>16161093566</v>
      </c>
    </row>
    <row r="36" spans="1:11" ht="13.5">
      <c r="A36" s="22" t="s">
        <v>40</v>
      </c>
      <c r="B36" s="6">
        <v>18419371913</v>
      </c>
      <c r="C36" s="6">
        <v>8528368541</v>
      </c>
      <c r="D36" s="23">
        <v>14244156790</v>
      </c>
      <c r="E36" s="24">
        <v>10272107906</v>
      </c>
      <c r="F36" s="6">
        <v>14335682329</v>
      </c>
      <c r="G36" s="25">
        <v>14335682329</v>
      </c>
      <c r="H36" s="26">
        <v>9406543536</v>
      </c>
      <c r="I36" s="24">
        <v>13804171793</v>
      </c>
      <c r="J36" s="6">
        <v>14124082421</v>
      </c>
      <c r="K36" s="25">
        <v>14786920432</v>
      </c>
    </row>
    <row r="37" spans="1:11" ht="13.5">
      <c r="A37" s="22" t="s">
        <v>41</v>
      </c>
      <c r="B37" s="6">
        <v>2857424990</v>
      </c>
      <c r="C37" s="6">
        <v>3036758976</v>
      </c>
      <c r="D37" s="23">
        <v>16419162853</v>
      </c>
      <c r="E37" s="24">
        <v>14554533304</v>
      </c>
      <c r="F37" s="6">
        <v>16089293616</v>
      </c>
      <c r="G37" s="25">
        <v>16089293616</v>
      </c>
      <c r="H37" s="26">
        <v>3346624496</v>
      </c>
      <c r="I37" s="24">
        <v>15641741701</v>
      </c>
      <c r="J37" s="6">
        <v>15140716737</v>
      </c>
      <c r="K37" s="25">
        <v>15539924355</v>
      </c>
    </row>
    <row r="38" spans="1:11" ht="13.5">
      <c r="A38" s="22" t="s">
        <v>42</v>
      </c>
      <c r="B38" s="6">
        <v>1632622264</v>
      </c>
      <c r="C38" s="6">
        <v>397012252</v>
      </c>
      <c r="D38" s="23">
        <v>1272829633</v>
      </c>
      <c r="E38" s="24">
        <v>1273337628</v>
      </c>
      <c r="F38" s="6">
        <v>1437696940</v>
      </c>
      <c r="G38" s="25">
        <v>1437696940</v>
      </c>
      <c r="H38" s="26">
        <v>917859893</v>
      </c>
      <c r="I38" s="24">
        <v>1532411017</v>
      </c>
      <c r="J38" s="6">
        <v>1457276690</v>
      </c>
      <c r="K38" s="25">
        <v>1460107896</v>
      </c>
    </row>
    <row r="39" spans="1:11" ht="13.5">
      <c r="A39" s="22" t="s">
        <v>43</v>
      </c>
      <c r="B39" s="6">
        <v>16492804787</v>
      </c>
      <c r="C39" s="6">
        <v>6378571941</v>
      </c>
      <c r="D39" s="23">
        <v>12365381115</v>
      </c>
      <c r="E39" s="24">
        <v>8753491559</v>
      </c>
      <c r="F39" s="6">
        <v>12565381986</v>
      </c>
      <c r="G39" s="25">
        <v>12565381986</v>
      </c>
      <c r="H39" s="26">
        <v>8714596230</v>
      </c>
      <c r="I39" s="24">
        <v>13465568396</v>
      </c>
      <c r="J39" s="6">
        <v>13450133096</v>
      </c>
      <c r="K39" s="25">
        <v>13405990712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886875906</v>
      </c>
      <c r="C42" s="6">
        <v>354783631</v>
      </c>
      <c r="D42" s="23">
        <v>827555477</v>
      </c>
      <c r="E42" s="24">
        <v>2135597570</v>
      </c>
      <c r="F42" s="6">
        <v>2437325178</v>
      </c>
      <c r="G42" s="25">
        <v>2437325178</v>
      </c>
      <c r="H42" s="26">
        <v>1402488858</v>
      </c>
      <c r="I42" s="24">
        <v>2687684147</v>
      </c>
      <c r="J42" s="6">
        <v>3906482480</v>
      </c>
      <c r="K42" s="25">
        <v>3309904287</v>
      </c>
    </row>
    <row r="43" spans="1:11" ht="13.5">
      <c r="A43" s="22" t="s">
        <v>46</v>
      </c>
      <c r="B43" s="6">
        <v>-776007350</v>
      </c>
      <c r="C43" s="6">
        <v>-160542924</v>
      </c>
      <c r="D43" s="23">
        <v>-137559446</v>
      </c>
      <c r="E43" s="24">
        <v>-239506257</v>
      </c>
      <c r="F43" s="6">
        <v>-260870926</v>
      </c>
      <c r="G43" s="25">
        <v>-260870926</v>
      </c>
      <c r="H43" s="26">
        <v>-107337495</v>
      </c>
      <c r="I43" s="24">
        <v>-849566791</v>
      </c>
      <c r="J43" s="6">
        <v>-786097474</v>
      </c>
      <c r="K43" s="25">
        <v>-847868960</v>
      </c>
    </row>
    <row r="44" spans="1:11" ht="13.5">
      <c r="A44" s="22" t="s">
        <v>47</v>
      </c>
      <c r="B44" s="6">
        <v>-37772888</v>
      </c>
      <c r="C44" s="6">
        <v>29930033</v>
      </c>
      <c r="D44" s="23">
        <v>45126339</v>
      </c>
      <c r="E44" s="24">
        <v>197882071</v>
      </c>
      <c r="F44" s="6">
        <v>5854062</v>
      </c>
      <c r="G44" s="25">
        <v>5854062</v>
      </c>
      <c r="H44" s="26">
        <v>-83236288</v>
      </c>
      <c r="I44" s="24">
        <v>10494796</v>
      </c>
      <c r="J44" s="6">
        <v>-493460619</v>
      </c>
      <c r="K44" s="25">
        <v>82339763</v>
      </c>
    </row>
    <row r="45" spans="1:11" ht="13.5">
      <c r="A45" s="33" t="s">
        <v>48</v>
      </c>
      <c r="B45" s="7">
        <v>568144855</v>
      </c>
      <c r="C45" s="7">
        <v>314900145</v>
      </c>
      <c r="D45" s="69">
        <v>1169167881</v>
      </c>
      <c r="E45" s="70">
        <v>2044098506</v>
      </c>
      <c r="F45" s="7">
        <v>2647733256</v>
      </c>
      <c r="G45" s="71">
        <v>2647733256</v>
      </c>
      <c r="H45" s="72">
        <v>1530896684</v>
      </c>
      <c r="I45" s="70">
        <v>2193265715</v>
      </c>
      <c r="J45" s="7">
        <v>3000964811</v>
      </c>
      <c r="K45" s="71">
        <v>3148721284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473052924</v>
      </c>
      <c r="C48" s="6">
        <v>413598158</v>
      </c>
      <c r="D48" s="23">
        <v>435694605</v>
      </c>
      <c r="E48" s="24">
        <v>207584916</v>
      </c>
      <c r="F48" s="6">
        <v>540538553</v>
      </c>
      <c r="G48" s="25">
        <v>540538553</v>
      </c>
      <c r="H48" s="26">
        <v>372415970</v>
      </c>
      <c r="I48" s="24">
        <v>1531043533</v>
      </c>
      <c r="J48" s="6">
        <v>1955560384</v>
      </c>
      <c r="K48" s="25">
        <v>2682493146</v>
      </c>
    </row>
    <row r="49" spans="1:11" ht="13.5">
      <c r="A49" s="22" t="s">
        <v>51</v>
      </c>
      <c r="B49" s="6">
        <f>+B75</f>
        <v>1093766950.1141899</v>
      </c>
      <c r="C49" s="6">
        <f aca="true" t="shared" si="6" ref="C49:K49">+C75</f>
        <v>2604953427.6852493</v>
      </c>
      <c r="D49" s="23">
        <f t="shared" si="6"/>
        <v>14781078735.39301</v>
      </c>
      <c r="E49" s="24">
        <f t="shared" si="6"/>
        <v>10656968553.123325</v>
      </c>
      <c r="F49" s="6">
        <f t="shared" si="6"/>
        <v>11816984120.293175</v>
      </c>
      <c r="G49" s="25">
        <f t="shared" si="6"/>
        <v>11816984120.293175</v>
      </c>
      <c r="H49" s="26">
        <f t="shared" si="6"/>
        <v>2164915110.8363047</v>
      </c>
      <c r="I49" s="24">
        <f t="shared" si="6"/>
        <v>3734595224.0850105</v>
      </c>
      <c r="J49" s="6">
        <f t="shared" si="6"/>
        <v>3547802207.237049</v>
      </c>
      <c r="K49" s="25">
        <f t="shared" si="6"/>
        <v>4143434847.4331055</v>
      </c>
    </row>
    <row r="50" spans="1:11" ht="13.5">
      <c r="A50" s="33" t="s">
        <v>52</v>
      </c>
      <c r="B50" s="7">
        <f>+B48-B49</f>
        <v>-620714026.1141899</v>
      </c>
      <c r="C50" s="7">
        <f aca="true" t="shared" si="7" ref="C50:K50">+C48-C49</f>
        <v>-2191355269.6852493</v>
      </c>
      <c r="D50" s="69">
        <f t="shared" si="7"/>
        <v>-14345384130.39301</v>
      </c>
      <c r="E50" s="70">
        <f t="shared" si="7"/>
        <v>-10449383637.123325</v>
      </c>
      <c r="F50" s="7">
        <f t="shared" si="7"/>
        <v>-11276445567.293175</v>
      </c>
      <c r="G50" s="71">
        <f t="shared" si="7"/>
        <v>-11276445567.293175</v>
      </c>
      <c r="H50" s="72">
        <f t="shared" si="7"/>
        <v>-1792499140.8363047</v>
      </c>
      <c r="I50" s="70">
        <f t="shared" si="7"/>
        <v>-2203551691.0850105</v>
      </c>
      <c r="J50" s="7">
        <f t="shared" si="7"/>
        <v>-1592241823.237049</v>
      </c>
      <c r="K50" s="71">
        <f t="shared" si="7"/>
        <v>-1460941701.4331055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17072499323</v>
      </c>
      <c r="C53" s="6">
        <v>7993068283</v>
      </c>
      <c r="D53" s="23">
        <v>13679843522</v>
      </c>
      <c r="E53" s="24">
        <v>10096575504</v>
      </c>
      <c r="F53" s="6">
        <v>13911843732</v>
      </c>
      <c r="G53" s="25">
        <v>13911843732</v>
      </c>
      <c r="H53" s="26">
        <v>9182932752</v>
      </c>
      <c r="I53" s="24">
        <v>13373021090</v>
      </c>
      <c r="J53" s="6">
        <v>13575228707</v>
      </c>
      <c r="K53" s="25">
        <v>14030942402</v>
      </c>
    </row>
    <row r="54" spans="1:11" ht="13.5">
      <c r="A54" s="22" t="s">
        <v>55</v>
      </c>
      <c r="B54" s="6">
        <v>826595192</v>
      </c>
      <c r="C54" s="6">
        <v>0</v>
      </c>
      <c r="D54" s="23">
        <v>594492495</v>
      </c>
      <c r="E54" s="24">
        <v>564071378</v>
      </c>
      <c r="F54" s="6">
        <v>557171963</v>
      </c>
      <c r="G54" s="25">
        <v>557171963</v>
      </c>
      <c r="H54" s="26">
        <v>154088053</v>
      </c>
      <c r="I54" s="24">
        <v>605483867</v>
      </c>
      <c r="J54" s="6">
        <v>612554771</v>
      </c>
      <c r="K54" s="25">
        <v>636427203</v>
      </c>
    </row>
    <row r="55" spans="1:11" ht="13.5">
      <c r="A55" s="22" t="s">
        <v>56</v>
      </c>
      <c r="B55" s="6">
        <v>124398838</v>
      </c>
      <c r="C55" s="6">
        <v>559183263</v>
      </c>
      <c r="D55" s="23">
        <v>550762286</v>
      </c>
      <c r="E55" s="24">
        <v>679596362</v>
      </c>
      <c r="F55" s="6">
        <v>569639938</v>
      </c>
      <c r="G55" s="25">
        <v>569639938</v>
      </c>
      <c r="H55" s="26">
        <v>407300503</v>
      </c>
      <c r="I55" s="24">
        <v>455483744</v>
      </c>
      <c r="J55" s="6">
        <v>392421597</v>
      </c>
      <c r="K55" s="25">
        <v>548466356</v>
      </c>
    </row>
    <row r="56" spans="1:11" ht="13.5">
      <c r="A56" s="22" t="s">
        <v>57</v>
      </c>
      <c r="B56" s="6">
        <v>221026078</v>
      </c>
      <c r="C56" s="6">
        <v>303668047</v>
      </c>
      <c r="D56" s="23">
        <v>295093957</v>
      </c>
      <c r="E56" s="24">
        <v>380933716</v>
      </c>
      <c r="F56" s="6">
        <v>374200382</v>
      </c>
      <c r="G56" s="25">
        <v>374200382</v>
      </c>
      <c r="H56" s="26">
        <v>289522584</v>
      </c>
      <c r="I56" s="24">
        <v>508656028</v>
      </c>
      <c r="J56" s="6">
        <v>534731240</v>
      </c>
      <c r="K56" s="25">
        <v>565420464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65103509</v>
      </c>
      <c r="C59" s="6">
        <v>98148467</v>
      </c>
      <c r="D59" s="23">
        <v>118097202</v>
      </c>
      <c r="E59" s="24">
        <v>252014030</v>
      </c>
      <c r="F59" s="6">
        <v>254015249</v>
      </c>
      <c r="G59" s="25">
        <v>254015249</v>
      </c>
      <c r="H59" s="26">
        <v>168062777</v>
      </c>
      <c r="I59" s="24">
        <v>236462245</v>
      </c>
      <c r="J59" s="6">
        <v>249777217</v>
      </c>
      <c r="K59" s="25">
        <v>257076106</v>
      </c>
    </row>
    <row r="60" spans="1:11" ht="13.5">
      <c r="A60" s="90" t="s">
        <v>60</v>
      </c>
      <c r="B60" s="6">
        <v>42869241</v>
      </c>
      <c r="C60" s="6">
        <v>97916079</v>
      </c>
      <c r="D60" s="23">
        <v>162966856</v>
      </c>
      <c r="E60" s="24">
        <v>110393090</v>
      </c>
      <c r="F60" s="6">
        <v>184134389</v>
      </c>
      <c r="G60" s="25">
        <v>184134389</v>
      </c>
      <c r="H60" s="26">
        <v>169532205</v>
      </c>
      <c r="I60" s="24">
        <v>198433942</v>
      </c>
      <c r="J60" s="6">
        <v>208645582</v>
      </c>
      <c r="K60" s="25">
        <v>218720303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6417</v>
      </c>
      <c r="C62" s="98">
        <v>14799</v>
      </c>
      <c r="D62" s="99">
        <v>31620</v>
      </c>
      <c r="E62" s="97">
        <v>32949</v>
      </c>
      <c r="F62" s="98">
        <v>32949</v>
      </c>
      <c r="G62" s="99">
        <v>32949</v>
      </c>
      <c r="H62" s="100">
        <v>6065</v>
      </c>
      <c r="I62" s="97">
        <v>34159</v>
      </c>
      <c r="J62" s="98">
        <v>35451</v>
      </c>
      <c r="K62" s="99">
        <v>36803</v>
      </c>
    </row>
    <row r="63" spans="1:11" ht="13.5">
      <c r="A63" s="96" t="s">
        <v>63</v>
      </c>
      <c r="B63" s="97">
        <v>6922</v>
      </c>
      <c r="C63" s="98">
        <v>12577</v>
      </c>
      <c r="D63" s="99">
        <v>10287</v>
      </c>
      <c r="E63" s="97">
        <v>11152</v>
      </c>
      <c r="F63" s="98">
        <v>11152</v>
      </c>
      <c r="G63" s="99">
        <v>11152</v>
      </c>
      <c r="H63" s="100">
        <v>7010</v>
      </c>
      <c r="I63" s="97">
        <v>11272</v>
      </c>
      <c r="J63" s="98">
        <v>11912</v>
      </c>
      <c r="K63" s="99">
        <v>12113</v>
      </c>
    </row>
    <row r="64" spans="1:11" ht="13.5">
      <c r="A64" s="96" t="s">
        <v>64</v>
      </c>
      <c r="B64" s="97">
        <v>9687</v>
      </c>
      <c r="C64" s="98">
        <v>10400</v>
      </c>
      <c r="D64" s="99">
        <v>9587</v>
      </c>
      <c r="E64" s="97">
        <v>8710</v>
      </c>
      <c r="F64" s="98">
        <v>8710</v>
      </c>
      <c r="G64" s="99">
        <v>8710</v>
      </c>
      <c r="H64" s="100">
        <v>8710</v>
      </c>
      <c r="I64" s="97">
        <v>7710</v>
      </c>
      <c r="J64" s="98">
        <v>7135</v>
      </c>
      <c r="K64" s="99">
        <v>7139</v>
      </c>
    </row>
    <row r="65" spans="1:11" ht="13.5">
      <c r="A65" s="96" t="s">
        <v>65</v>
      </c>
      <c r="B65" s="97">
        <v>23473</v>
      </c>
      <c r="C65" s="98">
        <v>45097</v>
      </c>
      <c r="D65" s="99">
        <v>46856</v>
      </c>
      <c r="E65" s="97">
        <v>60235</v>
      </c>
      <c r="F65" s="98">
        <v>60235</v>
      </c>
      <c r="G65" s="99">
        <v>60235</v>
      </c>
      <c r="H65" s="100">
        <v>23594</v>
      </c>
      <c r="I65" s="97">
        <v>61344</v>
      </c>
      <c r="J65" s="98">
        <v>62676</v>
      </c>
      <c r="K65" s="99">
        <v>64055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0.7107247691519971</v>
      </c>
      <c r="C70" s="5">
        <f aca="true" t="shared" si="8" ref="C70:K70">IF(ISERROR(C71/C72),0,(C71/C72))</f>
        <v>0.0826191219048689</v>
      </c>
      <c r="D70" s="5">
        <f t="shared" si="8"/>
        <v>0.08266272954437684</v>
      </c>
      <c r="E70" s="5">
        <f t="shared" si="8"/>
        <v>0.2357135641916318</v>
      </c>
      <c r="F70" s="5">
        <f t="shared" si="8"/>
        <v>0.24010589699026844</v>
      </c>
      <c r="G70" s="5">
        <f t="shared" si="8"/>
        <v>0.24010589699026844</v>
      </c>
      <c r="H70" s="5">
        <f t="shared" si="8"/>
        <v>0.27604561536119376</v>
      </c>
      <c r="I70" s="5">
        <f t="shared" si="8"/>
        <v>0.7361410513483646</v>
      </c>
      <c r="J70" s="5">
        <f t="shared" si="8"/>
        <v>0.796519627738184</v>
      </c>
      <c r="K70" s="5">
        <f t="shared" si="8"/>
        <v>0.7980509739527804</v>
      </c>
    </row>
    <row r="71" spans="1:11" ht="12.75" hidden="1">
      <c r="A71" s="2" t="s">
        <v>112</v>
      </c>
      <c r="B71" s="2">
        <f>+B83</f>
        <v>2996745268</v>
      </c>
      <c r="C71" s="2">
        <f aca="true" t="shared" si="9" ref="C71:K71">+C83</f>
        <v>210937701</v>
      </c>
      <c r="D71" s="2">
        <f t="shared" si="9"/>
        <v>292952821</v>
      </c>
      <c r="E71" s="2">
        <f t="shared" si="9"/>
        <v>1190303291</v>
      </c>
      <c r="F71" s="2">
        <f t="shared" si="9"/>
        <v>1138809788</v>
      </c>
      <c r="G71" s="2">
        <f t="shared" si="9"/>
        <v>1138809788</v>
      </c>
      <c r="H71" s="2">
        <f t="shared" si="9"/>
        <v>1200097282</v>
      </c>
      <c r="I71" s="2">
        <f t="shared" si="9"/>
        <v>3961834749</v>
      </c>
      <c r="J71" s="2">
        <f t="shared" si="9"/>
        <v>4464497565</v>
      </c>
      <c r="K71" s="2">
        <f t="shared" si="9"/>
        <v>4718279308</v>
      </c>
    </row>
    <row r="72" spans="1:11" ht="12.75" hidden="1">
      <c r="A72" s="2" t="s">
        <v>113</v>
      </c>
      <c r="B72" s="2">
        <f>+B77</f>
        <v>4216463810</v>
      </c>
      <c r="C72" s="2">
        <f aca="true" t="shared" si="10" ref="C72:K72">+C77</f>
        <v>2553134143</v>
      </c>
      <c r="D72" s="2">
        <f t="shared" si="10"/>
        <v>3543952911</v>
      </c>
      <c r="E72" s="2">
        <f t="shared" si="10"/>
        <v>5049786995</v>
      </c>
      <c r="F72" s="2">
        <f t="shared" si="10"/>
        <v>4742948017</v>
      </c>
      <c r="G72" s="2">
        <f t="shared" si="10"/>
        <v>4742948017</v>
      </c>
      <c r="H72" s="2">
        <f t="shared" si="10"/>
        <v>4347460040</v>
      </c>
      <c r="I72" s="2">
        <f t="shared" si="10"/>
        <v>5381896230</v>
      </c>
      <c r="J72" s="2">
        <f t="shared" si="10"/>
        <v>5605006342</v>
      </c>
      <c r="K72" s="2">
        <f t="shared" si="10"/>
        <v>5912253054</v>
      </c>
    </row>
    <row r="73" spans="1:11" ht="12.75" hidden="1">
      <c r="A73" s="2" t="s">
        <v>114</v>
      </c>
      <c r="B73" s="2">
        <f>+B74</f>
        <v>4410640003.333331</v>
      </c>
      <c r="C73" s="2">
        <f aca="true" t="shared" si="11" ref="C73:K73">+(C78+C80+C81+C82)-(B78+B80+B81+B82)</f>
        <v>-315816283</v>
      </c>
      <c r="D73" s="2">
        <f t="shared" si="11"/>
        <v>13654821747</v>
      </c>
      <c r="E73" s="2">
        <f t="shared" si="11"/>
        <v>-733277941</v>
      </c>
      <c r="F73" s="2">
        <f>+(F78+F80+F81+F82)-(D78+D80+D81+D82)</f>
        <v>20323772</v>
      </c>
      <c r="G73" s="2">
        <f>+(G78+G80+G81+G82)-(D78+D80+D81+D82)</f>
        <v>20323772</v>
      </c>
      <c r="H73" s="2">
        <f>+(H78+H80+H81+H82)-(D78+D80+D81+D82)</f>
        <v>-11480188497</v>
      </c>
      <c r="I73" s="2">
        <f>+(I78+I80+I81+I82)-(E78+E80+E81+E82)</f>
        <v>786087273</v>
      </c>
      <c r="J73" s="2">
        <f t="shared" si="11"/>
        <v>-1082335732</v>
      </c>
      <c r="K73" s="2">
        <f t="shared" si="11"/>
        <v>-654051924</v>
      </c>
    </row>
    <row r="74" spans="1:11" ht="12.75" hidden="1">
      <c r="A74" s="2" t="s">
        <v>115</v>
      </c>
      <c r="B74" s="2">
        <f>+TREND(C74:E74)</f>
        <v>4410640003.333331</v>
      </c>
      <c r="C74" s="2">
        <f>+C73</f>
        <v>-315816283</v>
      </c>
      <c r="D74" s="2">
        <f aca="true" t="shared" si="12" ref="D74:K74">+D73</f>
        <v>13654821747</v>
      </c>
      <c r="E74" s="2">
        <f t="shared" si="12"/>
        <v>-733277941</v>
      </c>
      <c r="F74" s="2">
        <f t="shared" si="12"/>
        <v>20323772</v>
      </c>
      <c r="G74" s="2">
        <f t="shared" si="12"/>
        <v>20323772</v>
      </c>
      <c r="H74" s="2">
        <f t="shared" si="12"/>
        <v>-11480188497</v>
      </c>
      <c r="I74" s="2">
        <f t="shared" si="12"/>
        <v>786087273</v>
      </c>
      <c r="J74" s="2">
        <f t="shared" si="12"/>
        <v>-1082335732</v>
      </c>
      <c r="K74" s="2">
        <f t="shared" si="12"/>
        <v>-654051924</v>
      </c>
    </row>
    <row r="75" spans="1:11" ht="12.75" hidden="1">
      <c r="A75" s="2" t="s">
        <v>116</v>
      </c>
      <c r="B75" s="2">
        <f>+B84-(((B80+B81+B78)*B70)-B79)</f>
        <v>1093766950.1141899</v>
      </c>
      <c r="C75" s="2">
        <f aca="true" t="shared" si="13" ref="C75:K75">+C84-(((C80+C81+C78)*C70)-C79)</f>
        <v>2604953427.6852493</v>
      </c>
      <c r="D75" s="2">
        <f t="shared" si="13"/>
        <v>14781078735.39301</v>
      </c>
      <c r="E75" s="2">
        <f t="shared" si="13"/>
        <v>10656968553.123325</v>
      </c>
      <c r="F75" s="2">
        <f t="shared" si="13"/>
        <v>11816984120.293175</v>
      </c>
      <c r="G75" s="2">
        <f t="shared" si="13"/>
        <v>11816984120.293175</v>
      </c>
      <c r="H75" s="2">
        <f t="shared" si="13"/>
        <v>2164915110.8363047</v>
      </c>
      <c r="I75" s="2">
        <f t="shared" si="13"/>
        <v>3734595224.0850105</v>
      </c>
      <c r="J75" s="2">
        <f t="shared" si="13"/>
        <v>3547802207.237049</v>
      </c>
      <c r="K75" s="2">
        <f t="shared" si="13"/>
        <v>4143434847.4331055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4216463810</v>
      </c>
      <c r="C77" s="3">
        <v>2553134143</v>
      </c>
      <c r="D77" s="3">
        <v>3543952911</v>
      </c>
      <c r="E77" s="3">
        <v>5049786995</v>
      </c>
      <c r="F77" s="3">
        <v>4742948017</v>
      </c>
      <c r="G77" s="3">
        <v>4742948017</v>
      </c>
      <c r="H77" s="3">
        <v>4347460040</v>
      </c>
      <c r="I77" s="3">
        <v>5381896230</v>
      </c>
      <c r="J77" s="3">
        <v>5605006342</v>
      </c>
      <c r="K77" s="3">
        <v>5912253054</v>
      </c>
    </row>
    <row r="78" spans="1:11" ht="12.75" hidden="1">
      <c r="A78" s="1" t="s">
        <v>67</v>
      </c>
      <c r="B78" s="3">
        <v>18899996</v>
      </c>
      <c r="C78" s="3">
        <v>73094992</v>
      </c>
      <c r="D78" s="3">
        <v>-2999398</v>
      </c>
      <c r="E78" s="3">
        <v>21940282</v>
      </c>
      <c r="F78" s="3">
        <v>20054713</v>
      </c>
      <c r="G78" s="3">
        <v>20054713</v>
      </c>
      <c r="H78" s="3">
        <v>7596829</v>
      </c>
      <c r="I78" s="3">
        <v>18150843</v>
      </c>
      <c r="J78" s="3">
        <v>16127535</v>
      </c>
      <c r="K78" s="3">
        <v>14977108</v>
      </c>
    </row>
    <row r="79" spans="1:11" ht="12.75" hidden="1">
      <c r="A79" s="1" t="s">
        <v>68</v>
      </c>
      <c r="B79" s="3">
        <v>2423514756</v>
      </c>
      <c r="C79" s="3">
        <v>2625765815</v>
      </c>
      <c r="D79" s="3">
        <v>15938851165</v>
      </c>
      <c r="E79" s="3">
        <v>13941513650</v>
      </c>
      <c r="F79" s="3">
        <v>15411649629</v>
      </c>
      <c r="G79" s="3">
        <v>15411649629</v>
      </c>
      <c r="H79" s="3">
        <v>3093410915</v>
      </c>
      <c r="I79" s="3">
        <v>14922477300</v>
      </c>
      <c r="J79" s="3">
        <v>14797064931</v>
      </c>
      <c r="K79" s="3">
        <v>14890460094</v>
      </c>
    </row>
    <row r="80" spans="1:11" ht="12.75" hidden="1">
      <c r="A80" s="1" t="s">
        <v>69</v>
      </c>
      <c r="B80" s="3">
        <v>1239751284</v>
      </c>
      <c r="C80" s="3">
        <v>1080051769</v>
      </c>
      <c r="D80" s="3">
        <v>2491950455</v>
      </c>
      <c r="E80" s="3">
        <v>1509265634</v>
      </c>
      <c r="F80" s="3">
        <v>1996188461</v>
      </c>
      <c r="G80" s="3">
        <v>1996188461</v>
      </c>
      <c r="H80" s="3">
        <v>3229186543</v>
      </c>
      <c r="I80" s="3">
        <v>2193595590</v>
      </c>
      <c r="J80" s="3">
        <v>1133063443</v>
      </c>
      <c r="K80" s="3">
        <v>496673516</v>
      </c>
    </row>
    <row r="81" spans="1:11" ht="12.75" hidden="1">
      <c r="A81" s="1" t="s">
        <v>70</v>
      </c>
      <c r="B81" s="3">
        <v>612323060</v>
      </c>
      <c r="C81" s="3">
        <v>440325153</v>
      </c>
      <c r="D81" s="3">
        <v>12759375493</v>
      </c>
      <c r="E81" s="3">
        <v>12982824711</v>
      </c>
      <c r="F81" s="3">
        <v>13264368888</v>
      </c>
      <c r="G81" s="3">
        <v>13264368888</v>
      </c>
      <c r="H81" s="3">
        <v>531990462</v>
      </c>
      <c r="I81" s="3">
        <v>13089221477</v>
      </c>
      <c r="J81" s="3">
        <v>13068564111</v>
      </c>
      <c r="K81" s="3">
        <v>13052050113</v>
      </c>
    </row>
    <row r="82" spans="1:11" ht="12.75" hidden="1">
      <c r="A82" s="1" t="s">
        <v>71</v>
      </c>
      <c r="B82" s="3">
        <v>39841666</v>
      </c>
      <c r="C82" s="3">
        <v>1527809</v>
      </c>
      <c r="D82" s="3">
        <v>1494920</v>
      </c>
      <c r="E82" s="3">
        <v>2512902</v>
      </c>
      <c r="F82" s="3">
        <v>-10466820</v>
      </c>
      <c r="G82" s="3">
        <v>-10466820</v>
      </c>
      <c r="H82" s="3">
        <v>859139</v>
      </c>
      <c r="I82" s="3">
        <v>1662892</v>
      </c>
      <c r="J82" s="3">
        <v>2539981</v>
      </c>
      <c r="K82" s="3">
        <v>2542409</v>
      </c>
    </row>
    <row r="83" spans="1:11" ht="12.75" hidden="1">
      <c r="A83" s="1" t="s">
        <v>72</v>
      </c>
      <c r="B83" s="3">
        <v>2996745268</v>
      </c>
      <c r="C83" s="3">
        <v>210937701</v>
      </c>
      <c r="D83" s="3">
        <v>292952821</v>
      </c>
      <c r="E83" s="3">
        <v>1190303291</v>
      </c>
      <c r="F83" s="3">
        <v>1138809788</v>
      </c>
      <c r="G83" s="3">
        <v>1138809788</v>
      </c>
      <c r="H83" s="3">
        <v>1200097282</v>
      </c>
      <c r="I83" s="3">
        <v>3961834749</v>
      </c>
      <c r="J83" s="3">
        <v>4464497565</v>
      </c>
      <c r="K83" s="3">
        <v>4718279308</v>
      </c>
    </row>
    <row r="84" spans="1:11" ht="12.75" hidden="1">
      <c r="A84" s="1" t="s">
        <v>73</v>
      </c>
      <c r="B84" s="3">
        <v>0</v>
      </c>
      <c r="C84" s="3">
        <v>110838863</v>
      </c>
      <c r="D84" s="3">
        <v>102695864</v>
      </c>
      <c r="E84" s="3">
        <v>136608793</v>
      </c>
      <c r="F84" s="3">
        <v>74299557</v>
      </c>
      <c r="G84" s="3">
        <v>74299557</v>
      </c>
      <c r="H84" s="3">
        <v>111857688</v>
      </c>
      <c r="I84" s="3">
        <v>75788528</v>
      </c>
      <c r="J84" s="3">
        <v>75458267</v>
      </c>
      <c r="K84" s="3">
        <v>77499337</v>
      </c>
    </row>
    <row r="85" spans="1:11" ht="12.75" hidden="1">
      <c r="A85" s="1" t="s">
        <v>74</v>
      </c>
      <c r="B85" s="3">
        <v>0</v>
      </c>
      <c r="C85" s="3">
        <v>8632161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3385230</v>
      </c>
      <c r="J85" s="3">
        <v>3419082</v>
      </c>
      <c r="K85" s="3">
        <v>3521655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5798618</v>
      </c>
      <c r="C5" s="6">
        <v>6083907</v>
      </c>
      <c r="D5" s="23">
        <v>8834967</v>
      </c>
      <c r="E5" s="24">
        <v>7146898</v>
      </c>
      <c r="F5" s="6">
        <v>7146898</v>
      </c>
      <c r="G5" s="25">
        <v>7146898</v>
      </c>
      <c r="H5" s="26">
        <v>6851586</v>
      </c>
      <c r="I5" s="24">
        <v>7468000</v>
      </c>
      <c r="J5" s="6">
        <v>7891099</v>
      </c>
      <c r="K5" s="25">
        <v>8253999</v>
      </c>
    </row>
    <row r="6" spans="1:11" ht="13.5">
      <c r="A6" s="22" t="s">
        <v>19</v>
      </c>
      <c r="B6" s="6">
        <v>16237299</v>
      </c>
      <c r="C6" s="6">
        <v>14010014</v>
      </c>
      <c r="D6" s="23">
        <v>18182049</v>
      </c>
      <c r="E6" s="24">
        <v>19259548</v>
      </c>
      <c r="F6" s="6">
        <v>19931688</v>
      </c>
      <c r="G6" s="25">
        <v>19931688</v>
      </c>
      <c r="H6" s="26">
        <v>16837126</v>
      </c>
      <c r="I6" s="24">
        <v>21593800</v>
      </c>
      <c r="J6" s="6">
        <v>22543100</v>
      </c>
      <c r="K6" s="25">
        <v>23581300</v>
      </c>
    </row>
    <row r="7" spans="1:11" ht="13.5">
      <c r="A7" s="22" t="s">
        <v>20</v>
      </c>
      <c r="B7" s="6">
        <v>347941</v>
      </c>
      <c r="C7" s="6">
        <v>-343427</v>
      </c>
      <c r="D7" s="23">
        <v>761948</v>
      </c>
      <c r="E7" s="24">
        <v>308601</v>
      </c>
      <c r="F7" s="6">
        <v>308601</v>
      </c>
      <c r="G7" s="25">
        <v>308601</v>
      </c>
      <c r="H7" s="26">
        <v>35033</v>
      </c>
      <c r="I7" s="24">
        <v>297001</v>
      </c>
      <c r="J7" s="6">
        <v>310601</v>
      </c>
      <c r="K7" s="25">
        <v>324901</v>
      </c>
    </row>
    <row r="8" spans="1:11" ht="13.5">
      <c r="A8" s="22" t="s">
        <v>21</v>
      </c>
      <c r="B8" s="6">
        <v>23758709</v>
      </c>
      <c r="C8" s="6">
        <v>22666504</v>
      </c>
      <c r="D8" s="23">
        <v>24521900</v>
      </c>
      <c r="E8" s="24">
        <v>26434000</v>
      </c>
      <c r="F8" s="6">
        <v>26262000</v>
      </c>
      <c r="G8" s="25">
        <v>26262000</v>
      </c>
      <c r="H8" s="26">
        <v>9907000</v>
      </c>
      <c r="I8" s="24">
        <v>30001000</v>
      </c>
      <c r="J8" s="6">
        <v>31259000</v>
      </c>
      <c r="K8" s="25">
        <v>32737000</v>
      </c>
    </row>
    <row r="9" spans="1:11" ht="13.5">
      <c r="A9" s="22" t="s">
        <v>22</v>
      </c>
      <c r="B9" s="6">
        <v>3939824</v>
      </c>
      <c r="C9" s="6">
        <v>2951730</v>
      </c>
      <c r="D9" s="23">
        <v>3028861</v>
      </c>
      <c r="E9" s="24">
        <v>5939414</v>
      </c>
      <c r="F9" s="6">
        <v>4906413</v>
      </c>
      <c r="G9" s="25">
        <v>4906413</v>
      </c>
      <c r="H9" s="26">
        <v>2982411</v>
      </c>
      <c r="I9" s="24">
        <v>3936001</v>
      </c>
      <c r="J9" s="6">
        <v>3976804</v>
      </c>
      <c r="K9" s="25">
        <v>4160504</v>
      </c>
    </row>
    <row r="10" spans="1:11" ht="25.5">
      <c r="A10" s="27" t="s">
        <v>106</v>
      </c>
      <c r="B10" s="28">
        <f>SUM(B5:B9)</f>
        <v>50082391</v>
      </c>
      <c r="C10" s="29">
        <f aca="true" t="shared" si="0" ref="C10:K10">SUM(C5:C9)</f>
        <v>45368728</v>
      </c>
      <c r="D10" s="30">
        <f t="shared" si="0"/>
        <v>55329725</v>
      </c>
      <c r="E10" s="28">
        <f t="shared" si="0"/>
        <v>59088461</v>
      </c>
      <c r="F10" s="29">
        <f t="shared" si="0"/>
        <v>58555600</v>
      </c>
      <c r="G10" s="31">
        <f t="shared" si="0"/>
        <v>58555600</v>
      </c>
      <c r="H10" s="32">
        <f t="shared" si="0"/>
        <v>36613156</v>
      </c>
      <c r="I10" s="28">
        <f t="shared" si="0"/>
        <v>63295802</v>
      </c>
      <c r="J10" s="29">
        <f t="shared" si="0"/>
        <v>65980604</v>
      </c>
      <c r="K10" s="31">
        <f t="shared" si="0"/>
        <v>69057704</v>
      </c>
    </row>
    <row r="11" spans="1:11" ht="13.5">
      <c r="A11" s="22" t="s">
        <v>23</v>
      </c>
      <c r="B11" s="6">
        <v>20120087</v>
      </c>
      <c r="C11" s="6">
        <v>21198791</v>
      </c>
      <c r="D11" s="23">
        <v>24198680</v>
      </c>
      <c r="E11" s="24">
        <v>27073956</v>
      </c>
      <c r="F11" s="6">
        <v>26623956</v>
      </c>
      <c r="G11" s="25">
        <v>26623956</v>
      </c>
      <c r="H11" s="26">
        <v>23067107</v>
      </c>
      <c r="I11" s="24">
        <v>26968617</v>
      </c>
      <c r="J11" s="6">
        <v>28562523</v>
      </c>
      <c r="K11" s="25">
        <v>30353920</v>
      </c>
    </row>
    <row r="12" spans="1:11" ht="13.5">
      <c r="A12" s="22" t="s">
        <v>24</v>
      </c>
      <c r="B12" s="6">
        <v>2128559</v>
      </c>
      <c r="C12" s="6">
        <v>2369486</v>
      </c>
      <c r="D12" s="23">
        <v>2550343</v>
      </c>
      <c r="E12" s="24">
        <v>2674402</v>
      </c>
      <c r="F12" s="6">
        <v>2674402</v>
      </c>
      <c r="G12" s="25">
        <v>2674402</v>
      </c>
      <c r="H12" s="26">
        <v>2425633</v>
      </c>
      <c r="I12" s="24">
        <v>2763300</v>
      </c>
      <c r="J12" s="6">
        <v>2861600</v>
      </c>
      <c r="K12" s="25">
        <v>2969200</v>
      </c>
    </row>
    <row r="13" spans="1:11" ht="13.5">
      <c r="A13" s="22" t="s">
        <v>107</v>
      </c>
      <c r="B13" s="6">
        <v>7202227</v>
      </c>
      <c r="C13" s="6">
        <v>8863977</v>
      </c>
      <c r="D13" s="23">
        <v>7695838</v>
      </c>
      <c r="E13" s="24">
        <v>7500000</v>
      </c>
      <c r="F13" s="6">
        <v>7500000</v>
      </c>
      <c r="G13" s="25">
        <v>7500000</v>
      </c>
      <c r="H13" s="26">
        <v>0</v>
      </c>
      <c r="I13" s="24">
        <v>7500000</v>
      </c>
      <c r="J13" s="6">
        <v>7574000</v>
      </c>
      <c r="K13" s="25">
        <v>7651000</v>
      </c>
    </row>
    <row r="14" spans="1:11" ht="13.5">
      <c r="A14" s="22" t="s">
        <v>25</v>
      </c>
      <c r="B14" s="6">
        <v>1274086</v>
      </c>
      <c r="C14" s="6">
        <v>569049</v>
      </c>
      <c r="D14" s="23">
        <v>3754773</v>
      </c>
      <c r="E14" s="24">
        <v>244002</v>
      </c>
      <c r="F14" s="6">
        <v>244002</v>
      </c>
      <c r="G14" s="25">
        <v>244002</v>
      </c>
      <c r="H14" s="26">
        <v>86581</v>
      </c>
      <c r="I14" s="24">
        <v>134000</v>
      </c>
      <c r="J14" s="6">
        <v>126100</v>
      </c>
      <c r="K14" s="25">
        <v>115300</v>
      </c>
    </row>
    <row r="15" spans="1:11" ht="13.5">
      <c r="A15" s="22" t="s">
        <v>26</v>
      </c>
      <c r="B15" s="6">
        <v>9960907</v>
      </c>
      <c r="C15" s="6">
        <v>9413787</v>
      </c>
      <c r="D15" s="23">
        <v>8334136</v>
      </c>
      <c r="E15" s="24">
        <v>10612004</v>
      </c>
      <c r="F15" s="6">
        <v>10212004</v>
      </c>
      <c r="G15" s="25">
        <v>10212004</v>
      </c>
      <c r="H15" s="26">
        <v>11004858</v>
      </c>
      <c r="I15" s="24">
        <v>12120000</v>
      </c>
      <c r="J15" s="6">
        <v>12682500</v>
      </c>
      <c r="K15" s="25">
        <v>13270501</v>
      </c>
    </row>
    <row r="16" spans="1:11" ht="13.5">
      <c r="A16" s="22" t="s">
        <v>21</v>
      </c>
      <c r="B16" s="6">
        <v>0</v>
      </c>
      <c r="C16" s="6">
        <v>151912</v>
      </c>
      <c r="D16" s="23">
        <v>0</v>
      </c>
      <c r="E16" s="24">
        <v>539201</v>
      </c>
      <c r="F16" s="6">
        <v>336201</v>
      </c>
      <c r="G16" s="25">
        <v>336201</v>
      </c>
      <c r="H16" s="26">
        <v>101908</v>
      </c>
      <c r="I16" s="24">
        <v>197000</v>
      </c>
      <c r="J16" s="6">
        <v>42000</v>
      </c>
      <c r="K16" s="25">
        <v>46000</v>
      </c>
    </row>
    <row r="17" spans="1:11" ht="13.5">
      <c r="A17" s="22" t="s">
        <v>27</v>
      </c>
      <c r="B17" s="6">
        <v>18737269</v>
      </c>
      <c r="C17" s="6">
        <v>11542081</v>
      </c>
      <c r="D17" s="23">
        <v>18255459</v>
      </c>
      <c r="E17" s="24">
        <v>17481652</v>
      </c>
      <c r="F17" s="6">
        <v>16426652</v>
      </c>
      <c r="G17" s="25">
        <v>16426652</v>
      </c>
      <c r="H17" s="26">
        <v>11017987</v>
      </c>
      <c r="I17" s="24">
        <v>20303124</v>
      </c>
      <c r="J17" s="6">
        <v>20787154</v>
      </c>
      <c r="K17" s="25">
        <v>21624078</v>
      </c>
    </row>
    <row r="18" spans="1:11" ht="13.5">
      <c r="A18" s="33" t="s">
        <v>28</v>
      </c>
      <c r="B18" s="34">
        <f>SUM(B11:B17)</f>
        <v>59423135</v>
      </c>
      <c r="C18" s="35">
        <f aca="true" t="shared" si="1" ref="C18:K18">SUM(C11:C17)</f>
        <v>54109083</v>
      </c>
      <c r="D18" s="36">
        <f t="shared" si="1"/>
        <v>64789229</v>
      </c>
      <c r="E18" s="34">
        <f t="shared" si="1"/>
        <v>66125217</v>
      </c>
      <c r="F18" s="35">
        <f t="shared" si="1"/>
        <v>64017217</v>
      </c>
      <c r="G18" s="37">
        <f t="shared" si="1"/>
        <v>64017217</v>
      </c>
      <c r="H18" s="38">
        <f t="shared" si="1"/>
        <v>47704074</v>
      </c>
      <c r="I18" s="34">
        <f t="shared" si="1"/>
        <v>69986041</v>
      </c>
      <c r="J18" s="35">
        <f t="shared" si="1"/>
        <v>72635877</v>
      </c>
      <c r="K18" s="37">
        <f t="shared" si="1"/>
        <v>76029999</v>
      </c>
    </row>
    <row r="19" spans="1:11" ht="13.5">
      <c r="A19" s="33" t="s">
        <v>29</v>
      </c>
      <c r="B19" s="39">
        <f>+B10-B18</f>
        <v>-9340744</v>
      </c>
      <c r="C19" s="40">
        <f aca="true" t="shared" si="2" ref="C19:K19">+C10-C18</f>
        <v>-8740355</v>
      </c>
      <c r="D19" s="41">
        <f t="shared" si="2"/>
        <v>-9459504</v>
      </c>
      <c r="E19" s="39">
        <f t="shared" si="2"/>
        <v>-7036756</v>
      </c>
      <c r="F19" s="40">
        <f t="shared" si="2"/>
        <v>-5461617</v>
      </c>
      <c r="G19" s="42">
        <f t="shared" si="2"/>
        <v>-5461617</v>
      </c>
      <c r="H19" s="43">
        <f t="shared" si="2"/>
        <v>-11090918</v>
      </c>
      <c r="I19" s="39">
        <f t="shared" si="2"/>
        <v>-6690239</v>
      </c>
      <c r="J19" s="40">
        <f t="shared" si="2"/>
        <v>-6655273</v>
      </c>
      <c r="K19" s="42">
        <f t="shared" si="2"/>
        <v>-6972295</v>
      </c>
    </row>
    <row r="20" spans="1:11" ht="25.5">
      <c r="A20" s="44" t="s">
        <v>30</v>
      </c>
      <c r="B20" s="45">
        <v>9414211</v>
      </c>
      <c r="C20" s="46">
        <v>21453872</v>
      </c>
      <c r="D20" s="47">
        <v>58520128</v>
      </c>
      <c r="E20" s="45">
        <v>35087002</v>
      </c>
      <c r="F20" s="46">
        <v>10087002</v>
      </c>
      <c r="G20" s="48">
        <v>10087002</v>
      </c>
      <c r="H20" s="49">
        <v>6405832</v>
      </c>
      <c r="I20" s="45">
        <v>0</v>
      </c>
      <c r="J20" s="46">
        <v>0</v>
      </c>
      <c r="K20" s="48">
        <v>0</v>
      </c>
    </row>
    <row r="21" spans="1:11" ht="63.75">
      <c r="A21" s="50" t="s">
        <v>108</v>
      </c>
      <c r="B21" s="51">
        <v>0</v>
      </c>
      <c r="C21" s="52">
        <v>32879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73467</v>
      </c>
      <c r="C22" s="58">
        <f aca="true" t="shared" si="3" ref="C22:K22">SUM(C19:C21)</f>
        <v>12746396</v>
      </c>
      <c r="D22" s="59">
        <f t="shared" si="3"/>
        <v>49060624</v>
      </c>
      <c r="E22" s="57">
        <f t="shared" si="3"/>
        <v>28050246</v>
      </c>
      <c r="F22" s="58">
        <f t="shared" si="3"/>
        <v>4625385</v>
      </c>
      <c r="G22" s="60">
        <f t="shared" si="3"/>
        <v>4625385</v>
      </c>
      <c r="H22" s="61">
        <f t="shared" si="3"/>
        <v>-4685086</v>
      </c>
      <c r="I22" s="57">
        <f t="shared" si="3"/>
        <v>-6690239</v>
      </c>
      <c r="J22" s="58">
        <f t="shared" si="3"/>
        <v>-6655273</v>
      </c>
      <c r="K22" s="60">
        <f t="shared" si="3"/>
        <v>-6972295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73467</v>
      </c>
      <c r="C24" s="40">
        <f aca="true" t="shared" si="4" ref="C24:K24">SUM(C22:C23)</f>
        <v>12746396</v>
      </c>
      <c r="D24" s="41">
        <f t="shared" si="4"/>
        <v>49060624</v>
      </c>
      <c r="E24" s="39">
        <f t="shared" si="4"/>
        <v>28050246</v>
      </c>
      <c r="F24" s="40">
        <f t="shared" si="4"/>
        <v>4625385</v>
      </c>
      <c r="G24" s="42">
        <f t="shared" si="4"/>
        <v>4625385</v>
      </c>
      <c r="H24" s="43">
        <f t="shared" si="4"/>
        <v>-4685086</v>
      </c>
      <c r="I24" s="39">
        <f t="shared" si="4"/>
        <v>-6690239</v>
      </c>
      <c r="J24" s="40">
        <f t="shared" si="4"/>
        <v>-6655273</v>
      </c>
      <c r="K24" s="42">
        <f t="shared" si="4"/>
        <v>-6972295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11239979</v>
      </c>
      <c r="C27" s="7">
        <v>567004</v>
      </c>
      <c r="D27" s="69">
        <v>53607251</v>
      </c>
      <c r="E27" s="70">
        <v>35087008</v>
      </c>
      <c r="F27" s="7">
        <v>10087007</v>
      </c>
      <c r="G27" s="71">
        <v>10087007</v>
      </c>
      <c r="H27" s="72">
        <v>11840005</v>
      </c>
      <c r="I27" s="70">
        <v>8125602</v>
      </c>
      <c r="J27" s="7">
        <v>8352001</v>
      </c>
      <c r="K27" s="71">
        <v>8562002</v>
      </c>
    </row>
    <row r="28" spans="1:11" ht="13.5">
      <c r="A28" s="73" t="s">
        <v>34</v>
      </c>
      <c r="B28" s="6">
        <v>10150101</v>
      </c>
      <c r="C28" s="6">
        <v>567004</v>
      </c>
      <c r="D28" s="23">
        <v>53484745</v>
      </c>
      <c r="E28" s="24">
        <v>35087002</v>
      </c>
      <c r="F28" s="6">
        <v>10087001</v>
      </c>
      <c r="G28" s="25">
        <v>10087001</v>
      </c>
      <c r="H28" s="26">
        <v>0</v>
      </c>
      <c r="I28" s="24">
        <v>8065102</v>
      </c>
      <c r="J28" s="6">
        <v>8352001</v>
      </c>
      <c r="K28" s="25">
        <v>8562002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1089878</v>
      </c>
      <c r="C31" s="6">
        <v>0</v>
      </c>
      <c r="D31" s="23">
        <v>122506</v>
      </c>
      <c r="E31" s="24">
        <v>6</v>
      </c>
      <c r="F31" s="6">
        <v>6</v>
      </c>
      <c r="G31" s="25">
        <v>6</v>
      </c>
      <c r="H31" s="26">
        <v>0</v>
      </c>
      <c r="I31" s="24">
        <v>60500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11239979</v>
      </c>
      <c r="C32" s="7">
        <f aca="true" t="shared" si="5" ref="C32:K32">SUM(C28:C31)</f>
        <v>567004</v>
      </c>
      <c r="D32" s="69">
        <f t="shared" si="5"/>
        <v>53607251</v>
      </c>
      <c r="E32" s="70">
        <f t="shared" si="5"/>
        <v>35087008</v>
      </c>
      <c r="F32" s="7">
        <f t="shared" si="5"/>
        <v>10087007</v>
      </c>
      <c r="G32" s="71">
        <f t="shared" si="5"/>
        <v>10087007</v>
      </c>
      <c r="H32" s="72">
        <f t="shared" si="5"/>
        <v>0</v>
      </c>
      <c r="I32" s="70">
        <f t="shared" si="5"/>
        <v>8125602</v>
      </c>
      <c r="J32" s="7">
        <f t="shared" si="5"/>
        <v>8352001</v>
      </c>
      <c r="K32" s="71">
        <f t="shared" si="5"/>
        <v>8562002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8306280</v>
      </c>
      <c r="C35" s="6">
        <v>0</v>
      </c>
      <c r="D35" s="23">
        <v>22642149</v>
      </c>
      <c r="E35" s="24">
        <v>12434920</v>
      </c>
      <c r="F35" s="6">
        <v>12434899</v>
      </c>
      <c r="G35" s="25">
        <v>12434899</v>
      </c>
      <c r="H35" s="26">
        <v>-12669893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221372497</v>
      </c>
      <c r="C36" s="6">
        <v>567004</v>
      </c>
      <c r="D36" s="23">
        <v>265348604</v>
      </c>
      <c r="E36" s="24">
        <v>266600964</v>
      </c>
      <c r="F36" s="6">
        <v>245337958</v>
      </c>
      <c r="G36" s="25">
        <v>245337958</v>
      </c>
      <c r="H36" s="26">
        <v>12097918</v>
      </c>
      <c r="I36" s="24">
        <v>8125603</v>
      </c>
      <c r="J36" s="6">
        <v>8352002</v>
      </c>
      <c r="K36" s="25">
        <v>8562003</v>
      </c>
    </row>
    <row r="37" spans="1:11" ht="13.5">
      <c r="A37" s="22" t="s">
        <v>41</v>
      </c>
      <c r="B37" s="6">
        <v>10326241</v>
      </c>
      <c r="C37" s="6">
        <v>0</v>
      </c>
      <c r="D37" s="23">
        <v>17135605</v>
      </c>
      <c r="E37" s="24">
        <v>8211767</v>
      </c>
      <c r="F37" s="6">
        <v>51767</v>
      </c>
      <c r="G37" s="25">
        <v>51767</v>
      </c>
      <c r="H37" s="26">
        <v>3970953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56461028</v>
      </c>
      <c r="C38" s="6">
        <v>0</v>
      </c>
      <c r="D38" s="23">
        <v>63319317</v>
      </c>
      <c r="E38" s="24">
        <v>58429136</v>
      </c>
      <c r="F38" s="6">
        <v>58429136</v>
      </c>
      <c r="G38" s="25">
        <v>58429136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162891508</v>
      </c>
      <c r="C39" s="6">
        <v>-12179392</v>
      </c>
      <c r="D39" s="23">
        <v>220166821</v>
      </c>
      <c r="E39" s="24">
        <v>184344735</v>
      </c>
      <c r="F39" s="6">
        <v>198686001</v>
      </c>
      <c r="G39" s="25">
        <v>198686001</v>
      </c>
      <c r="H39" s="26">
        <v>142158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8895595</v>
      </c>
      <c r="C42" s="6">
        <v>0</v>
      </c>
      <c r="D42" s="23">
        <v>97039409</v>
      </c>
      <c r="E42" s="24">
        <v>147912904</v>
      </c>
      <c r="F42" s="6">
        <v>123435044</v>
      </c>
      <c r="G42" s="25">
        <v>123435044</v>
      </c>
      <c r="H42" s="26">
        <v>-12133068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-11829004</v>
      </c>
      <c r="C43" s="6">
        <v>0</v>
      </c>
      <c r="D43" s="23">
        <v>-53731438</v>
      </c>
      <c r="E43" s="24">
        <v>-39138639</v>
      </c>
      <c r="F43" s="6">
        <v>35087000</v>
      </c>
      <c r="G43" s="25">
        <v>35087000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-49726</v>
      </c>
      <c r="C44" s="6">
        <v>0</v>
      </c>
      <c r="D44" s="23">
        <v>229762</v>
      </c>
      <c r="E44" s="24">
        <v>-178447</v>
      </c>
      <c r="F44" s="6">
        <v>4</v>
      </c>
      <c r="G44" s="25">
        <v>4</v>
      </c>
      <c r="H44" s="26">
        <v>26352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3520298</v>
      </c>
      <c r="C45" s="7">
        <v>0</v>
      </c>
      <c r="D45" s="69">
        <v>43596626</v>
      </c>
      <c r="E45" s="70">
        <v>113489846</v>
      </c>
      <c r="F45" s="7">
        <v>160937077</v>
      </c>
      <c r="G45" s="71">
        <v>160937077</v>
      </c>
      <c r="H45" s="72">
        <v>-12041200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3520298</v>
      </c>
      <c r="C48" s="6">
        <v>0</v>
      </c>
      <c r="D48" s="23">
        <v>5974232</v>
      </c>
      <c r="E48" s="24">
        <v>2479087</v>
      </c>
      <c r="F48" s="6">
        <v>2479066</v>
      </c>
      <c r="G48" s="25">
        <v>2479066</v>
      </c>
      <c r="H48" s="26">
        <v>-30836198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5505519.21972686</v>
      </c>
      <c r="C49" s="6">
        <f aca="true" t="shared" si="6" ref="C49:K49">+C75</f>
        <v>0</v>
      </c>
      <c r="D49" s="23">
        <f t="shared" si="6"/>
        <v>7573152.1771355</v>
      </c>
      <c r="E49" s="24">
        <f t="shared" si="6"/>
        <v>-8543918.405742085</v>
      </c>
      <c r="F49" s="6">
        <f t="shared" si="6"/>
        <v>-14363002.340477824</v>
      </c>
      <c r="G49" s="25">
        <f t="shared" si="6"/>
        <v>-14363002.340477824</v>
      </c>
      <c r="H49" s="26">
        <f t="shared" si="6"/>
        <v>-1481182.1744598383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-1985221.2197268596</v>
      </c>
      <c r="C50" s="7">
        <f aca="true" t="shared" si="7" ref="C50:K50">+C48-C49</f>
        <v>0</v>
      </c>
      <c r="D50" s="69">
        <f t="shared" si="7"/>
        <v>-1598920.1771355001</v>
      </c>
      <c r="E50" s="70">
        <f t="shared" si="7"/>
        <v>11023005.405742085</v>
      </c>
      <c r="F50" s="7">
        <f t="shared" si="7"/>
        <v>16842068.340477824</v>
      </c>
      <c r="G50" s="71">
        <f t="shared" si="7"/>
        <v>16842068.340477824</v>
      </c>
      <c r="H50" s="72">
        <f t="shared" si="7"/>
        <v>-29355015.825540163</v>
      </c>
      <c r="I50" s="70">
        <f t="shared" si="7"/>
        <v>0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174537896</v>
      </c>
      <c r="C53" s="6">
        <v>567004</v>
      </c>
      <c r="D53" s="23">
        <v>220096036</v>
      </c>
      <c r="E53" s="24">
        <v>262423482</v>
      </c>
      <c r="F53" s="6">
        <v>241160476</v>
      </c>
      <c r="G53" s="25">
        <v>241160476</v>
      </c>
      <c r="H53" s="26">
        <v>12013918</v>
      </c>
      <c r="I53" s="24">
        <v>8125603</v>
      </c>
      <c r="J53" s="6">
        <v>8352002</v>
      </c>
      <c r="K53" s="25">
        <v>8562003</v>
      </c>
    </row>
    <row r="54" spans="1:11" ht="13.5">
      <c r="A54" s="22" t="s">
        <v>55</v>
      </c>
      <c r="B54" s="6">
        <v>7202227</v>
      </c>
      <c r="C54" s="6">
        <v>0</v>
      </c>
      <c r="D54" s="23">
        <v>7695838</v>
      </c>
      <c r="E54" s="24">
        <v>7500000</v>
      </c>
      <c r="F54" s="6">
        <v>7500000</v>
      </c>
      <c r="G54" s="25">
        <v>7500000</v>
      </c>
      <c r="H54" s="26">
        <v>0</v>
      </c>
      <c r="I54" s="24">
        <v>7500000</v>
      </c>
      <c r="J54" s="6">
        <v>7574000</v>
      </c>
      <c r="K54" s="25">
        <v>7651000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8087001</v>
      </c>
      <c r="F55" s="6">
        <v>1</v>
      </c>
      <c r="G55" s="25">
        <v>1</v>
      </c>
      <c r="H55" s="26">
        <v>7279885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1779061</v>
      </c>
      <c r="C56" s="6">
        <v>695047</v>
      </c>
      <c r="D56" s="23">
        <v>344442</v>
      </c>
      <c r="E56" s="24">
        <v>1310700</v>
      </c>
      <c r="F56" s="6">
        <v>1535700</v>
      </c>
      <c r="G56" s="25">
        <v>1535700</v>
      </c>
      <c r="H56" s="26">
        <v>947202</v>
      </c>
      <c r="I56" s="24">
        <v>1320110</v>
      </c>
      <c r="J56" s="6">
        <v>1638000</v>
      </c>
      <c r="K56" s="25">
        <v>1522300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3006000</v>
      </c>
      <c r="D59" s="23">
        <v>4043000</v>
      </c>
      <c r="E59" s="24">
        <v>3916900</v>
      </c>
      <c r="F59" s="6">
        <v>3916900</v>
      </c>
      <c r="G59" s="25">
        <v>3916900</v>
      </c>
      <c r="H59" s="26">
        <v>3916903</v>
      </c>
      <c r="I59" s="24">
        <v>4870600</v>
      </c>
      <c r="J59" s="6">
        <v>5095200</v>
      </c>
      <c r="K59" s="25">
        <v>5330400</v>
      </c>
    </row>
    <row r="60" spans="1:11" ht="13.5">
      <c r="A60" s="90" t="s">
        <v>60</v>
      </c>
      <c r="B60" s="6">
        <v>0</v>
      </c>
      <c r="C60" s="6">
        <v>505000</v>
      </c>
      <c r="D60" s="23">
        <v>4240000</v>
      </c>
      <c r="E60" s="24">
        <v>1581500</v>
      </c>
      <c r="F60" s="6">
        <v>1581501</v>
      </c>
      <c r="G60" s="25">
        <v>1581501</v>
      </c>
      <c r="H60" s="26">
        <v>1581502</v>
      </c>
      <c r="I60" s="24">
        <v>1782500</v>
      </c>
      <c r="J60" s="6">
        <v>1864700</v>
      </c>
      <c r="K60" s="25">
        <v>1950600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0.8122041106573556</v>
      </c>
      <c r="C70" s="5">
        <f aca="true" t="shared" si="8" ref="C70:K70">IF(ISERROR(C71/C72),0,(C71/C72))</f>
        <v>0</v>
      </c>
      <c r="D70" s="5">
        <f t="shared" si="8"/>
        <v>0.5014255803843218</v>
      </c>
      <c r="E70" s="5">
        <f t="shared" si="8"/>
        <v>0.9999950051044121</v>
      </c>
      <c r="F70" s="5">
        <f t="shared" si="8"/>
        <v>1.0162745194659573</v>
      </c>
      <c r="G70" s="5">
        <f t="shared" si="8"/>
        <v>1.0162745194659573</v>
      </c>
      <c r="H70" s="5">
        <f t="shared" si="8"/>
        <v>0.3074039092958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20079375</v>
      </c>
      <c r="C71" s="2">
        <f aca="true" t="shared" si="9" ref="C71:K71">+C83</f>
        <v>0</v>
      </c>
      <c r="D71" s="2">
        <f t="shared" si="9"/>
        <v>14069022</v>
      </c>
      <c r="E71" s="2">
        <f t="shared" si="9"/>
        <v>29630101</v>
      </c>
      <c r="F71" s="2">
        <f t="shared" si="9"/>
        <v>30152241</v>
      </c>
      <c r="G71" s="2">
        <f t="shared" si="9"/>
        <v>30152241</v>
      </c>
      <c r="H71" s="2">
        <f t="shared" si="9"/>
        <v>7604624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24722080</v>
      </c>
      <c r="C72" s="2">
        <f aca="true" t="shared" si="10" ref="C72:K72">+C77</f>
        <v>21737057</v>
      </c>
      <c r="D72" s="2">
        <f t="shared" si="10"/>
        <v>28058046</v>
      </c>
      <c r="E72" s="2">
        <f t="shared" si="10"/>
        <v>29630249</v>
      </c>
      <c r="F72" s="2">
        <f t="shared" si="10"/>
        <v>29669386</v>
      </c>
      <c r="G72" s="2">
        <f t="shared" si="10"/>
        <v>29669386</v>
      </c>
      <c r="H72" s="2">
        <f t="shared" si="10"/>
        <v>24738215</v>
      </c>
      <c r="I72" s="2">
        <f t="shared" si="10"/>
        <v>31036500</v>
      </c>
      <c r="J72" s="2">
        <f t="shared" si="10"/>
        <v>32359199</v>
      </c>
      <c r="K72" s="2">
        <f t="shared" si="10"/>
        <v>33849299</v>
      </c>
    </row>
    <row r="73" spans="1:11" ht="12.75" hidden="1">
      <c r="A73" s="2" t="s">
        <v>114</v>
      </c>
      <c r="B73" s="2">
        <f>+B74</f>
        <v>2140625.166666666</v>
      </c>
      <c r="C73" s="2">
        <f aca="true" t="shared" si="11" ref="C73:K73">+(C78+C80+C81+C82)-(B78+B80+B81+B82)</f>
        <v>-4547417</v>
      </c>
      <c r="D73" s="2">
        <f t="shared" si="11"/>
        <v>16571372</v>
      </c>
      <c r="E73" s="2">
        <f t="shared" si="11"/>
        <v>-2438092</v>
      </c>
      <c r="F73" s="2">
        <f>+(F78+F80+F81+F82)-(D78+D80+D81+D82)</f>
        <v>-2438092</v>
      </c>
      <c r="G73" s="2">
        <f>+(G78+G80+G81+G82)-(D78+D80+D81+D82)</f>
        <v>-2438092</v>
      </c>
      <c r="H73" s="2">
        <f>+(H78+H80+H81+H82)-(D78+D80+D81+D82)</f>
        <v>1594933</v>
      </c>
      <c r="I73" s="2">
        <f>+(I78+I80+I81+I82)-(E78+E80+E81+E82)</f>
        <v>-14133280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115</v>
      </c>
      <c r="B74" s="2">
        <f>+TREND(C74:E74)</f>
        <v>2140625.166666666</v>
      </c>
      <c r="C74" s="2">
        <f>+C73</f>
        <v>-4547417</v>
      </c>
      <c r="D74" s="2">
        <f aca="true" t="shared" si="12" ref="D74:K74">+D73</f>
        <v>16571372</v>
      </c>
      <c r="E74" s="2">
        <f t="shared" si="12"/>
        <v>-2438092</v>
      </c>
      <c r="F74" s="2">
        <f t="shared" si="12"/>
        <v>-2438092</v>
      </c>
      <c r="G74" s="2">
        <f t="shared" si="12"/>
        <v>-2438092</v>
      </c>
      <c r="H74" s="2">
        <f t="shared" si="12"/>
        <v>1594933</v>
      </c>
      <c r="I74" s="2">
        <f t="shared" si="12"/>
        <v>-14133280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116</v>
      </c>
      <c r="B75" s="2">
        <f>+B84-(((B80+B81+B78)*B70)-B79)</f>
        <v>5505519.21972686</v>
      </c>
      <c r="C75" s="2">
        <f aca="true" t="shared" si="13" ref="C75:K75">+C84-(((C80+C81+C78)*C70)-C79)</f>
        <v>0</v>
      </c>
      <c r="D75" s="2">
        <f t="shared" si="13"/>
        <v>7573152.1771355</v>
      </c>
      <c r="E75" s="2">
        <f t="shared" si="13"/>
        <v>-8543918.405742085</v>
      </c>
      <c r="F75" s="2">
        <f t="shared" si="13"/>
        <v>-14363002.340477824</v>
      </c>
      <c r="G75" s="2">
        <f t="shared" si="13"/>
        <v>-14363002.340477824</v>
      </c>
      <c r="H75" s="2">
        <f t="shared" si="13"/>
        <v>-1481182.1744598383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24722080</v>
      </c>
      <c r="C77" s="3">
        <v>21737057</v>
      </c>
      <c r="D77" s="3">
        <v>28058046</v>
      </c>
      <c r="E77" s="3">
        <v>29630249</v>
      </c>
      <c r="F77" s="3">
        <v>29669386</v>
      </c>
      <c r="G77" s="3">
        <v>29669386</v>
      </c>
      <c r="H77" s="3">
        <v>24738215</v>
      </c>
      <c r="I77" s="3">
        <v>31036500</v>
      </c>
      <c r="J77" s="3">
        <v>32359199</v>
      </c>
      <c r="K77" s="3">
        <v>33849299</v>
      </c>
    </row>
    <row r="78" spans="1:11" ht="12.75" hidden="1">
      <c r="A78" s="1" t="s">
        <v>67</v>
      </c>
      <c r="B78" s="3">
        <v>36445</v>
      </c>
      <c r="C78" s="3">
        <v>0</v>
      </c>
      <c r="D78" s="3">
        <v>125833</v>
      </c>
      <c r="E78" s="3">
        <v>4177472</v>
      </c>
      <c r="F78" s="3">
        <v>4177472</v>
      </c>
      <c r="G78" s="3">
        <v>4177472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9198950</v>
      </c>
      <c r="C79" s="3">
        <v>0</v>
      </c>
      <c r="D79" s="3">
        <v>15882462</v>
      </c>
      <c r="E79" s="3">
        <v>5589291</v>
      </c>
      <c r="F79" s="3">
        <v>290</v>
      </c>
      <c r="G79" s="3">
        <v>290</v>
      </c>
      <c r="H79" s="3">
        <v>4103211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2449019</v>
      </c>
      <c r="C80" s="3">
        <v>0</v>
      </c>
      <c r="D80" s="3">
        <v>12562563</v>
      </c>
      <c r="E80" s="3">
        <v>9146049</v>
      </c>
      <c r="F80" s="3">
        <v>9146049</v>
      </c>
      <c r="G80" s="3">
        <v>9146049</v>
      </c>
      <c r="H80" s="3">
        <v>15265434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2061953</v>
      </c>
      <c r="C81" s="3">
        <v>0</v>
      </c>
      <c r="D81" s="3">
        <v>3882976</v>
      </c>
      <c r="E81" s="3">
        <v>809759</v>
      </c>
      <c r="F81" s="3">
        <v>809759</v>
      </c>
      <c r="G81" s="3">
        <v>809759</v>
      </c>
      <c r="H81" s="3">
        <v>2900871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20079375</v>
      </c>
      <c r="C83" s="3">
        <v>0</v>
      </c>
      <c r="D83" s="3">
        <v>14069022</v>
      </c>
      <c r="E83" s="3">
        <v>29630101</v>
      </c>
      <c r="F83" s="3">
        <v>30152241</v>
      </c>
      <c r="G83" s="3">
        <v>30152241</v>
      </c>
      <c r="H83" s="3">
        <v>7604624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4078412</v>
      </c>
      <c r="C5" s="6">
        <v>5053364</v>
      </c>
      <c r="D5" s="23">
        <v>5310565</v>
      </c>
      <c r="E5" s="24">
        <v>8235709</v>
      </c>
      <c r="F5" s="6">
        <v>8465181</v>
      </c>
      <c r="G5" s="25">
        <v>8465181</v>
      </c>
      <c r="H5" s="26">
        <v>8465710</v>
      </c>
      <c r="I5" s="24">
        <v>9078790</v>
      </c>
      <c r="J5" s="6">
        <v>9496414</v>
      </c>
      <c r="K5" s="25">
        <v>9933251</v>
      </c>
    </row>
    <row r="6" spans="1:11" ht="13.5">
      <c r="A6" s="22" t="s">
        <v>19</v>
      </c>
      <c r="B6" s="6">
        <v>16086258</v>
      </c>
      <c r="C6" s="6">
        <v>16320235</v>
      </c>
      <c r="D6" s="23">
        <v>16839244</v>
      </c>
      <c r="E6" s="24">
        <v>18380773</v>
      </c>
      <c r="F6" s="6">
        <v>35527640</v>
      </c>
      <c r="G6" s="25">
        <v>35527640</v>
      </c>
      <c r="H6" s="26">
        <v>18376373</v>
      </c>
      <c r="I6" s="24">
        <v>20635596</v>
      </c>
      <c r="J6" s="6">
        <v>21584833</v>
      </c>
      <c r="K6" s="25">
        <v>22577734</v>
      </c>
    </row>
    <row r="7" spans="1:11" ht="13.5">
      <c r="A7" s="22" t="s">
        <v>20</v>
      </c>
      <c r="B7" s="6">
        <v>387701</v>
      </c>
      <c r="C7" s="6">
        <v>659591</v>
      </c>
      <c r="D7" s="23">
        <v>293490</v>
      </c>
      <c r="E7" s="24">
        <v>200000</v>
      </c>
      <c r="F7" s="6">
        <v>200000</v>
      </c>
      <c r="G7" s="25">
        <v>200000</v>
      </c>
      <c r="H7" s="26">
        <v>188876</v>
      </c>
      <c r="I7" s="24">
        <v>210800</v>
      </c>
      <c r="J7" s="6">
        <v>222183</v>
      </c>
      <c r="K7" s="25">
        <v>222183</v>
      </c>
    </row>
    <row r="8" spans="1:11" ht="13.5">
      <c r="A8" s="22" t="s">
        <v>21</v>
      </c>
      <c r="B8" s="6">
        <v>20058733</v>
      </c>
      <c r="C8" s="6">
        <v>24575416</v>
      </c>
      <c r="D8" s="23">
        <v>24103978</v>
      </c>
      <c r="E8" s="24">
        <v>24109869</v>
      </c>
      <c r="F8" s="6">
        <v>27976970</v>
      </c>
      <c r="G8" s="25">
        <v>27976970</v>
      </c>
      <c r="H8" s="26">
        <v>22714190</v>
      </c>
      <c r="I8" s="24">
        <v>25118261</v>
      </c>
      <c r="J8" s="6">
        <v>26002913</v>
      </c>
      <c r="K8" s="25">
        <v>27484565</v>
      </c>
    </row>
    <row r="9" spans="1:11" ht="13.5">
      <c r="A9" s="22" t="s">
        <v>22</v>
      </c>
      <c r="B9" s="6">
        <v>5728536</v>
      </c>
      <c r="C9" s="6">
        <v>3776166</v>
      </c>
      <c r="D9" s="23">
        <v>4353746</v>
      </c>
      <c r="E9" s="24">
        <v>4273540</v>
      </c>
      <c r="F9" s="6">
        <v>4513540</v>
      </c>
      <c r="G9" s="25">
        <v>4513540</v>
      </c>
      <c r="H9" s="26">
        <v>4456341</v>
      </c>
      <c r="I9" s="24">
        <v>4473513</v>
      </c>
      <c r="J9" s="6">
        <v>4746738</v>
      </c>
      <c r="K9" s="25">
        <v>4748277</v>
      </c>
    </row>
    <row r="10" spans="1:11" ht="25.5">
      <c r="A10" s="27" t="s">
        <v>106</v>
      </c>
      <c r="B10" s="28">
        <f>SUM(B5:B9)</f>
        <v>46339640</v>
      </c>
      <c r="C10" s="29">
        <f aca="true" t="shared" si="0" ref="C10:K10">SUM(C5:C9)</f>
        <v>50384772</v>
      </c>
      <c r="D10" s="30">
        <f t="shared" si="0"/>
        <v>50901023</v>
      </c>
      <c r="E10" s="28">
        <f t="shared" si="0"/>
        <v>55199891</v>
      </c>
      <c r="F10" s="29">
        <f t="shared" si="0"/>
        <v>76683331</v>
      </c>
      <c r="G10" s="31">
        <f t="shared" si="0"/>
        <v>76683331</v>
      </c>
      <c r="H10" s="32">
        <f t="shared" si="0"/>
        <v>54201490</v>
      </c>
      <c r="I10" s="28">
        <f t="shared" si="0"/>
        <v>59516960</v>
      </c>
      <c r="J10" s="29">
        <f t="shared" si="0"/>
        <v>62053081</v>
      </c>
      <c r="K10" s="31">
        <f t="shared" si="0"/>
        <v>64966010</v>
      </c>
    </row>
    <row r="11" spans="1:11" ht="13.5">
      <c r="A11" s="22" t="s">
        <v>23</v>
      </c>
      <c r="B11" s="6">
        <v>19299701</v>
      </c>
      <c r="C11" s="6">
        <v>21108648</v>
      </c>
      <c r="D11" s="23">
        <v>21564985</v>
      </c>
      <c r="E11" s="24">
        <v>32274083</v>
      </c>
      <c r="F11" s="6">
        <v>26987751</v>
      </c>
      <c r="G11" s="25">
        <v>26987751</v>
      </c>
      <c r="H11" s="26">
        <v>23322658</v>
      </c>
      <c r="I11" s="24">
        <v>31299125</v>
      </c>
      <c r="J11" s="6">
        <v>32865495</v>
      </c>
      <c r="K11" s="25">
        <v>34802664</v>
      </c>
    </row>
    <row r="12" spans="1:11" ht="13.5">
      <c r="A12" s="22" t="s">
        <v>24</v>
      </c>
      <c r="B12" s="6">
        <v>2214312</v>
      </c>
      <c r="C12" s="6">
        <v>2661774</v>
      </c>
      <c r="D12" s="23">
        <v>2593917</v>
      </c>
      <c r="E12" s="24">
        <v>3110262</v>
      </c>
      <c r="F12" s="6">
        <v>2876262</v>
      </c>
      <c r="G12" s="25">
        <v>2876262</v>
      </c>
      <c r="H12" s="26">
        <v>2546519</v>
      </c>
      <c r="I12" s="24">
        <v>2811450</v>
      </c>
      <c r="J12" s="6">
        <v>2975920</v>
      </c>
      <c r="K12" s="25">
        <v>3150012</v>
      </c>
    </row>
    <row r="13" spans="1:11" ht="13.5">
      <c r="A13" s="22" t="s">
        <v>107</v>
      </c>
      <c r="B13" s="6">
        <v>3518739</v>
      </c>
      <c r="C13" s="6">
        <v>9881079</v>
      </c>
      <c r="D13" s="23">
        <v>7428547</v>
      </c>
      <c r="E13" s="24">
        <v>3473652</v>
      </c>
      <c r="F13" s="6">
        <v>4624597</v>
      </c>
      <c r="G13" s="25">
        <v>4624597</v>
      </c>
      <c r="H13" s="26">
        <v>0</v>
      </c>
      <c r="I13" s="24">
        <v>4847849</v>
      </c>
      <c r="J13" s="6">
        <v>4547581</v>
      </c>
      <c r="K13" s="25">
        <v>4890190</v>
      </c>
    </row>
    <row r="14" spans="1:11" ht="13.5">
      <c r="A14" s="22" t="s">
        <v>25</v>
      </c>
      <c r="B14" s="6">
        <v>2448537</v>
      </c>
      <c r="C14" s="6">
        <v>2668396</v>
      </c>
      <c r="D14" s="23">
        <v>3212860</v>
      </c>
      <c r="E14" s="24">
        <v>2126219</v>
      </c>
      <c r="F14" s="6">
        <v>3316059</v>
      </c>
      <c r="G14" s="25">
        <v>3316059</v>
      </c>
      <c r="H14" s="26">
        <v>1974587</v>
      </c>
      <c r="I14" s="24">
        <v>3326514</v>
      </c>
      <c r="J14" s="6">
        <v>2252704</v>
      </c>
      <c r="K14" s="25">
        <v>2308663</v>
      </c>
    </row>
    <row r="15" spans="1:11" ht="13.5">
      <c r="A15" s="22" t="s">
        <v>26</v>
      </c>
      <c r="B15" s="6">
        <v>10829926</v>
      </c>
      <c r="C15" s="6">
        <v>12465371</v>
      </c>
      <c r="D15" s="23">
        <v>13059549</v>
      </c>
      <c r="E15" s="24">
        <v>18115130</v>
      </c>
      <c r="F15" s="6">
        <v>14998650</v>
      </c>
      <c r="G15" s="25">
        <v>14998650</v>
      </c>
      <c r="H15" s="26">
        <v>13284896</v>
      </c>
      <c r="I15" s="24">
        <v>15933677</v>
      </c>
      <c r="J15" s="6">
        <v>16974512</v>
      </c>
      <c r="K15" s="25">
        <v>18511844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19587559</v>
      </c>
      <c r="C17" s="6">
        <v>18486723</v>
      </c>
      <c r="D17" s="23">
        <v>20441711</v>
      </c>
      <c r="E17" s="24">
        <v>17171981</v>
      </c>
      <c r="F17" s="6">
        <v>20793469</v>
      </c>
      <c r="G17" s="25">
        <v>20793469</v>
      </c>
      <c r="H17" s="26">
        <v>7079764</v>
      </c>
      <c r="I17" s="24">
        <v>21639996</v>
      </c>
      <c r="J17" s="6">
        <v>22230465</v>
      </c>
      <c r="K17" s="25">
        <v>23160813</v>
      </c>
    </row>
    <row r="18" spans="1:11" ht="13.5">
      <c r="A18" s="33" t="s">
        <v>28</v>
      </c>
      <c r="B18" s="34">
        <f>SUM(B11:B17)</f>
        <v>57898774</v>
      </c>
      <c r="C18" s="35">
        <f aca="true" t="shared" si="1" ref="C18:K18">SUM(C11:C17)</f>
        <v>67271991</v>
      </c>
      <c r="D18" s="36">
        <f t="shared" si="1"/>
        <v>68301569</v>
      </c>
      <c r="E18" s="34">
        <f t="shared" si="1"/>
        <v>76271327</v>
      </c>
      <c r="F18" s="35">
        <f t="shared" si="1"/>
        <v>73596788</v>
      </c>
      <c r="G18" s="37">
        <f t="shared" si="1"/>
        <v>73596788</v>
      </c>
      <c r="H18" s="38">
        <f t="shared" si="1"/>
        <v>48208424</v>
      </c>
      <c r="I18" s="34">
        <f t="shared" si="1"/>
        <v>79858611</v>
      </c>
      <c r="J18" s="35">
        <f t="shared" si="1"/>
        <v>81846677</v>
      </c>
      <c r="K18" s="37">
        <f t="shared" si="1"/>
        <v>86824186</v>
      </c>
    </row>
    <row r="19" spans="1:11" ht="13.5">
      <c r="A19" s="33" t="s">
        <v>29</v>
      </c>
      <c r="B19" s="39">
        <f>+B10-B18</f>
        <v>-11559134</v>
      </c>
      <c r="C19" s="40">
        <f aca="true" t="shared" si="2" ref="C19:K19">+C10-C18</f>
        <v>-16887219</v>
      </c>
      <c r="D19" s="41">
        <f t="shared" si="2"/>
        <v>-17400546</v>
      </c>
      <c r="E19" s="39">
        <f t="shared" si="2"/>
        <v>-21071436</v>
      </c>
      <c r="F19" s="40">
        <f t="shared" si="2"/>
        <v>3086543</v>
      </c>
      <c r="G19" s="42">
        <f t="shared" si="2"/>
        <v>3086543</v>
      </c>
      <c r="H19" s="43">
        <f t="shared" si="2"/>
        <v>5993066</v>
      </c>
      <c r="I19" s="39">
        <f t="shared" si="2"/>
        <v>-20341651</v>
      </c>
      <c r="J19" s="40">
        <f t="shared" si="2"/>
        <v>-19793596</v>
      </c>
      <c r="K19" s="42">
        <f t="shared" si="2"/>
        <v>-21858176</v>
      </c>
    </row>
    <row r="20" spans="1:11" ht="25.5">
      <c r="A20" s="44" t="s">
        <v>30</v>
      </c>
      <c r="B20" s="45">
        <v>6586499</v>
      </c>
      <c r="C20" s="46">
        <v>17669657</v>
      </c>
      <c r="D20" s="47">
        <v>13862121</v>
      </c>
      <c r="E20" s="45">
        <v>10079131</v>
      </c>
      <c r="F20" s="46">
        <v>7652960</v>
      </c>
      <c r="G20" s="48">
        <v>7652960</v>
      </c>
      <c r="H20" s="49">
        <v>2260454</v>
      </c>
      <c r="I20" s="45">
        <v>6741739</v>
      </c>
      <c r="J20" s="46">
        <v>18466087</v>
      </c>
      <c r="K20" s="48">
        <v>17130435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-4972635</v>
      </c>
      <c r="C22" s="58">
        <f aca="true" t="shared" si="3" ref="C22:K22">SUM(C19:C21)</f>
        <v>782438</v>
      </c>
      <c r="D22" s="59">
        <f t="shared" si="3"/>
        <v>-3538425</v>
      </c>
      <c r="E22" s="57">
        <f t="shared" si="3"/>
        <v>-10992305</v>
      </c>
      <c r="F22" s="58">
        <f t="shared" si="3"/>
        <v>10739503</v>
      </c>
      <c r="G22" s="60">
        <f t="shared" si="3"/>
        <v>10739503</v>
      </c>
      <c r="H22" s="61">
        <f t="shared" si="3"/>
        <v>8253520</v>
      </c>
      <c r="I22" s="57">
        <f t="shared" si="3"/>
        <v>-13599912</v>
      </c>
      <c r="J22" s="58">
        <f t="shared" si="3"/>
        <v>-1327509</v>
      </c>
      <c r="K22" s="60">
        <f t="shared" si="3"/>
        <v>-4727741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-4972635</v>
      </c>
      <c r="C24" s="40">
        <f aca="true" t="shared" si="4" ref="C24:K24">SUM(C22:C23)</f>
        <v>782438</v>
      </c>
      <c r="D24" s="41">
        <f t="shared" si="4"/>
        <v>-3538425</v>
      </c>
      <c r="E24" s="39">
        <f t="shared" si="4"/>
        <v>-10992305</v>
      </c>
      <c r="F24" s="40">
        <f t="shared" si="4"/>
        <v>10739503</v>
      </c>
      <c r="G24" s="42">
        <f t="shared" si="4"/>
        <v>10739503</v>
      </c>
      <c r="H24" s="43">
        <f t="shared" si="4"/>
        <v>8253520</v>
      </c>
      <c r="I24" s="39">
        <f t="shared" si="4"/>
        <v>-13599912</v>
      </c>
      <c r="J24" s="40">
        <f t="shared" si="4"/>
        <v>-1327509</v>
      </c>
      <c r="K24" s="42">
        <f t="shared" si="4"/>
        <v>-4727741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7061818</v>
      </c>
      <c r="C27" s="7">
        <v>12216747</v>
      </c>
      <c r="D27" s="69">
        <v>14047410</v>
      </c>
      <c r="E27" s="70">
        <v>10279131</v>
      </c>
      <c r="F27" s="7">
        <v>9190560</v>
      </c>
      <c r="G27" s="71">
        <v>9190560</v>
      </c>
      <c r="H27" s="72">
        <v>4246029</v>
      </c>
      <c r="I27" s="70">
        <v>6941739</v>
      </c>
      <c r="J27" s="7">
        <v>18466087</v>
      </c>
      <c r="K27" s="71">
        <v>17130435</v>
      </c>
    </row>
    <row r="28" spans="1:11" ht="13.5">
      <c r="A28" s="73" t="s">
        <v>34</v>
      </c>
      <c r="B28" s="6">
        <v>5871872</v>
      </c>
      <c r="C28" s="6">
        <v>0</v>
      </c>
      <c r="D28" s="23">
        <v>6928059</v>
      </c>
      <c r="E28" s="24">
        <v>10079131</v>
      </c>
      <c r="F28" s="6">
        <v>8990560</v>
      </c>
      <c r="G28" s="25">
        <v>8990560</v>
      </c>
      <c r="H28" s="26">
        <v>0</v>
      </c>
      <c r="I28" s="24">
        <v>6741739</v>
      </c>
      <c r="J28" s="6">
        <v>18466087</v>
      </c>
      <c r="K28" s="25">
        <v>17130435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1189946</v>
      </c>
      <c r="C31" s="6">
        <v>0</v>
      </c>
      <c r="D31" s="23">
        <v>63069</v>
      </c>
      <c r="E31" s="24">
        <v>200000</v>
      </c>
      <c r="F31" s="6">
        <v>200000</v>
      </c>
      <c r="G31" s="25">
        <v>200000</v>
      </c>
      <c r="H31" s="26">
        <v>0</v>
      </c>
      <c r="I31" s="24">
        <v>200000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7061818</v>
      </c>
      <c r="C32" s="7">
        <f aca="true" t="shared" si="5" ref="C32:K32">SUM(C28:C31)</f>
        <v>0</v>
      </c>
      <c r="D32" s="69">
        <f t="shared" si="5"/>
        <v>6991128</v>
      </c>
      <c r="E32" s="70">
        <f t="shared" si="5"/>
        <v>10279131</v>
      </c>
      <c r="F32" s="7">
        <f t="shared" si="5"/>
        <v>9190560</v>
      </c>
      <c r="G32" s="71">
        <f t="shared" si="5"/>
        <v>9190560</v>
      </c>
      <c r="H32" s="72">
        <f t="shared" si="5"/>
        <v>0</v>
      </c>
      <c r="I32" s="70">
        <f t="shared" si="5"/>
        <v>6941739</v>
      </c>
      <c r="J32" s="7">
        <f t="shared" si="5"/>
        <v>18466087</v>
      </c>
      <c r="K32" s="71">
        <f t="shared" si="5"/>
        <v>17130435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11708067</v>
      </c>
      <c r="C35" s="6">
        <v>-2186687</v>
      </c>
      <c r="D35" s="23">
        <v>17006578</v>
      </c>
      <c r="E35" s="24">
        <v>1005436</v>
      </c>
      <c r="F35" s="6">
        <v>15164736</v>
      </c>
      <c r="G35" s="25">
        <v>15164736</v>
      </c>
      <c r="H35" s="26">
        <v>29233269</v>
      </c>
      <c r="I35" s="24">
        <v>10082173</v>
      </c>
      <c r="J35" s="6">
        <v>10097138</v>
      </c>
      <c r="K35" s="25">
        <v>10121069</v>
      </c>
    </row>
    <row r="36" spans="1:11" ht="13.5">
      <c r="A36" s="22" t="s">
        <v>40</v>
      </c>
      <c r="B36" s="6">
        <v>97127046</v>
      </c>
      <c r="C36" s="6">
        <v>-5549377</v>
      </c>
      <c r="D36" s="23">
        <v>121910977</v>
      </c>
      <c r="E36" s="24">
        <v>146510007</v>
      </c>
      <c r="F36" s="6">
        <v>124962268</v>
      </c>
      <c r="G36" s="25">
        <v>124962268</v>
      </c>
      <c r="H36" s="26">
        <v>126157006</v>
      </c>
      <c r="I36" s="24">
        <v>125321048</v>
      </c>
      <c r="J36" s="6">
        <v>139239554</v>
      </c>
      <c r="K36" s="25">
        <v>151479799</v>
      </c>
    </row>
    <row r="37" spans="1:11" ht="13.5">
      <c r="A37" s="22" t="s">
        <v>41</v>
      </c>
      <c r="B37" s="6">
        <v>39212932</v>
      </c>
      <c r="C37" s="6">
        <v>1997252</v>
      </c>
      <c r="D37" s="23">
        <v>55356411</v>
      </c>
      <c r="E37" s="24">
        <v>31823122</v>
      </c>
      <c r="F37" s="6">
        <v>45816558</v>
      </c>
      <c r="G37" s="25">
        <v>45816558</v>
      </c>
      <c r="H37" s="26">
        <v>63536388</v>
      </c>
      <c r="I37" s="24">
        <v>56012493</v>
      </c>
      <c r="J37" s="6">
        <v>70287783</v>
      </c>
      <c r="K37" s="25">
        <v>86234655</v>
      </c>
    </row>
    <row r="38" spans="1:11" ht="13.5">
      <c r="A38" s="22" t="s">
        <v>42</v>
      </c>
      <c r="B38" s="6">
        <v>10331349</v>
      </c>
      <c r="C38" s="6">
        <v>7901519</v>
      </c>
      <c r="D38" s="23">
        <v>28149693</v>
      </c>
      <c r="E38" s="24">
        <v>32335494</v>
      </c>
      <c r="F38" s="6">
        <v>27971946</v>
      </c>
      <c r="G38" s="25">
        <v>27971946</v>
      </c>
      <c r="H38" s="26">
        <v>28149693</v>
      </c>
      <c r="I38" s="24">
        <v>29639682</v>
      </c>
      <c r="J38" s="6">
        <v>30625372</v>
      </c>
      <c r="K38" s="25">
        <v>31670417</v>
      </c>
    </row>
    <row r="39" spans="1:11" ht="13.5">
      <c r="A39" s="22" t="s">
        <v>43</v>
      </c>
      <c r="B39" s="6">
        <v>59290832</v>
      </c>
      <c r="C39" s="6">
        <v>-18417262</v>
      </c>
      <c r="D39" s="23">
        <v>57038288</v>
      </c>
      <c r="E39" s="24">
        <v>83356827</v>
      </c>
      <c r="F39" s="6">
        <v>64116520</v>
      </c>
      <c r="G39" s="25">
        <v>64116520</v>
      </c>
      <c r="H39" s="26">
        <v>65474256</v>
      </c>
      <c r="I39" s="24">
        <v>49751046</v>
      </c>
      <c r="J39" s="6">
        <v>48423537</v>
      </c>
      <c r="K39" s="25">
        <v>43695796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11033579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-5977570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1465</v>
      </c>
      <c r="C44" s="6">
        <v>-356</v>
      </c>
      <c r="D44" s="23">
        <v>-33098</v>
      </c>
      <c r="E44" s="24">
        <v>178303</v>
      </c>
      <c r="F44" s="6">
        <v>178303</v>
      </c>
      <c r="G44" s="25">
        <v>178303</v>
      </c>
      <c r="H44" s="26">
        <v>31518</v>
      </c>
      <c r="I44" s="24">
        <v>189334</v>
      </c>
      <c r="J44" s="6">
        <v>15933</v>
      </c>
      <c r="K44" s="25">
        <v>10000</v>
      </c>
    </row>
    <row r="45" spans="1:11" ht="13.5">
      <c r="A45" s="33" t="s">
        <v>48</v>
      </c>
      <c r="B45" s="7">
        <v>6588017</v>
      </c>
      <c r="C45" s="7">
        <v>-356</v>
      </c>
      <c r="D45" s="69">
        <v>900112</v>
      </c>
      <c r="E45" s="70">
        <v>-16840006</v>
      </c>
      <c r="F45" s="7">
        <v>4050172</v>
      </c>
      <c r="G45" s="71">
        <v>4050172</v>
      </c>
      <c r="H45" s="72">
        <v>2697644</v>
      </c>
      <c r="I45" s="70">
        <v>611138</v>
      </c>
      <c r="J45" s="7">
        <v>452702</v>
      </c>
      <c r="K45" s="71">
        <v>470700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6588017</v>
      </c>
      <c r="C48" s="6">
        <v>-5654807</v>
      </c>
      <c r="D48" s="23">
        <v>1180496</v>
      </c>
      <c r="E48" s="24">
        <v>12094199</v>
      </c>
      <c r="F48" s="6">
        <v>3871869</v>
      </c>
      <c r="G48" s="25">
        <v>3871869</v>
      </c>
      <c r="H48" s="26">
        <v>1594575</v>
      </c>
      <c r="I48" s="24">
        <v>421804</v>
      </c>
      <c r="J48" s="6">
        <v>436769</v>
      </c>
      <c r="K48" s="25">
        <v>460700</v>
      </c>
    </row>
    <row r="49" spans="1:11" ht="13.5">
      <c r="A49" s="22" t="s">
        <v>51</v>
      </c>
      <c r="B49" s="6">
        <f>+B75</f>
        <v>27754355.893988036</v>
      </c>
      <c r="C49" s="6">
        <f aca="true" t="shared" si="6" ref="C49:K49">+C75</f>
        <v>1383669</v>
      </c>
      <c r="D49" s="23">
        <f t="shared" si="6"/>
        <v>47397591</v>
      </c>
      <c r="E49" s="24">
        <f t="shared" si="6"/>
        <v>14613518</v>
      </c>
      <c r="F49" s="6">
        <f t="shared" si="6"/>
        <v>37102116</v>
      </c>
      <c r="G49" s="25">
        <f t="shared" si="6"/>
        <v>37102116</v>
      </c>
      <c r="H49" s="26">
        <f t="shared" si="6"/>
        <v>55890011</v>
      </c>
      <c r="I49" s="24">
        <f t="shared" si="6"/>
        <v>45345745</v>
      </c>
      <c r="J49" s="6">
        <f t="shared" si="6"/>
        <v>58734624</v>
      </c>
      <c r="K49" s="25">
        <f t="shared" si="6"/>
        <v>73723271</v>
      </c>
    </row>
    <row r="50" spans="1:11" ht="13.5">
      <c r="A50" s="33" t="s">
        <v>52</v>
      </c>
      <c r="B50" s="7">
        <f>+B48-B49</f>
        <v>-21166338.893988036</v>
      </c>
      <c r="C50" s="7">
        <f aca="true" t="shared" si="7" ref="C50:K50">+C48-C49</f>
        <v>-7038476</v>
      </c>
      <c r="D50" s="69">
        <f t="shared" si="7"/>
        <v>-46217095</v>
      </c>
      <c r="E50" s="70">
        <f t="shared" si="7"/>
        <v>-2519319</v>
      </c>
      <c r="F50" s="7">
        <f t="shared" si="7"/>
        <v>-33230247</v>
      </c>
      <c r="G50" s="71">
        <f t="shared" si="7"/>
        <v>-33230247</v>
      </c>
      <c r="H50" s="72">
        <f t="shared" si="7"/>
        <v>-54295436</v>
      </c>
      <c r="I50" s="70">
        <f t="shared" si="7"/>
        <v>-44923941</v>
      </c>
      <c r="J50" s="7">
        <f t="shared" si="7"/>
        <v>-58297855</v>
      </c>
      <c r="K50" s="71">
        <f t="shared" si="7"/>
        <v>-73262571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97127046</v>
      </c>
      <c r="C53" s="6">
        <v>-5549377</v>
      </c>
      <c r="D53" s="23">
        <v>121910977</v>
      </c>
      <c r="E53" s="24">
        <v>146510007</v>
      </c>
      <c r="F53" s="6">
        <v>124962268</v>
      </c>
      <c r="G53" s="25">
        <v>124962268</v>
      </c>
      <c r="H53" s="26">
        <v>126157006</v>
      </c>
      <c r="I53" s="24">
        <v>125321048</v>
      </c>
      <c r="J53" s="6">
        <v>139239554</v>
      </c>
      <c r="K53" s="25">
        <v>151479799</v>
      </c>
    </row>
    <row r="54" spans="1:11" ht="13.5">
      <c r="A54" s="22" t="s">
        <v>55</v>
      </c>
      <c r="B54" s="6">
        <v>3518739</v>
      </c>
      <c r="C54" s="6">
        <v>0</v>
      </c>
      <c r="D54" s="23">
        <v>7428547</v>
      </c>
      <c r="E54" s="24">
        <v>3462348</v>
      </c>
      <c r="F54" s="6">
        <v>4624493</v>
      </c>
      <c r="G54" s="25">
        <v>4624493</v>
      </c>
      <c r="H54" s="26">
        <v>0</v>
      </c>
      <c r="I54" s="24">
        <v>4847849</v>
      </c>
      <c r="J54" s="6">
        <v>4547581</v>
      </c>
      <c r="K54" s="25">
        <v>4890190</v>
      </c>
    </row>
    <row r="55" spans="1:11" ht="13.5">
      <c r="A55" s="22" t="s">
        <v>56</v>
      </c>
      <c r="B55" s="6">
        <v>159945</v>
      </c>
      <c r="C55" s="6">
        <v>0</v>
      </c>
      <c r="D55" s="23">
        <v>3891012</v>
      </c>
      <c r="E55" s="24">
        <v>8159131</v>
      </c>
      <c r="F55" s="6">
        <v>7001403</v>
      </c>
      <c r="G55" s="25">
        <v>7001403</v>
      </c>
      <c r="H55" s="26">
        <v>2989038</v>
      </c>
      <c r="I55" s="24">
        <v>6741739</v>
      </c>
      <c r="J55" s="6">
        <v>16966087</v>
      </c>
      <c r="K55" s="25">
        <v>12130435</v>
      </c>
    </row>
    <row r="56" spans="1:11" ht="13.5">
      <c r="A56" s="22" t="s">
        <v>57</v>
      </c>
      <c r="B56" s="6">
        <v>1126788</v>
      </c>
      <c r="C56" s="6">
        <v>1815404</v>
      </c>
      <c r="D56" s="23">
        <v>1462163</v>
      </c>
      <c r="E56" s="24">
        <v>2716480</v>
      </c>
      <c r="F56" s="6">
        <v>2500480</v>
      </c>
      <c r="G56" s="25">
        <v>2500480</v>
      </c>
      <c r="H56" s="26">
        <v>699618</v>
      </c>
      <c r="I56" s="24">
        <v>2579773</v>
      </c>
      <c r="J56" s="6">
        <v>2698438</v>
      </c>
      <c r="K56" s="25">
        <v>2822568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21252613</v>
      </c>
      <c r="F59" s="6">
        <v>21252613</v>
      </c>
      <c r="G59" s="25">
        <v>21252613</v>
      </c>
      <c r="H59" s="26">
        <v>21252613</v>
      </c>
      <c r="I59" s="24">
        <v>34020448</v>
      </c>
      <c r="J59" s="6">
        <v>35585389</v>
      </c>
      <c r="K59" s="25">
        <v>37222318</v>
      </c>
    </row>
    <row r="60" spans="1:11" ht="13.5">
      <c r="A60" s="90" t="s">
        <v>60</v>
      </c>
      <c r="B60" s="6">
        <v>19962483</v>
      </c>
      <c r="C60" s="6">
        <v>21277722</v>
      </c>
      <c r="D60" s="23">
        <v>22867010</v>
      </c>
      <c r="E60" s="24">
        <v>20775447</v>
      </c>
      <c r="F60" s="6">
        <v>21234009</v>
      </c>
      <c r="G60" s="25">
        <v>21234009</v>
      </c>
      <c r="H60" s="26">
        <v>21234009</v>
      </c>
      <c r="I60" s="24">
        <v>22880831</v>
      </c>
      <c r="J60" s="6">
        <v>23933350</v>
      </c>
      <c r="K60" s="25">
        <v>25034284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0.7295303741034297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17242500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23635068</v>
      </c>
      <c r="C72" s="2">
        <f aca="true" t="shared" si="10" ref="C72:K72">+C77</f>
        <v>21971842</v>
      </c>
      <c r="D72" s="2">
        <f t="shared" si="10"/>
        <v>22739264</v>
      </c>
      <c r="E72" s="2">
        <f t="shared" si="10"/>
        <v>27009522</v>
      </c>
      <c r="F72" s="2">
        <f t="shared" si="10"/>
        <v>44365861</v>
      </c>
      <c r="G72" s="2">
        <f t="shared" si="10"/>
        <v>44365861</v>
      </c>
      <c r="H72" s="2">
        <f t="shared" si="10"/>
        <v>27270765</v>
      </c>
      <c r="I72" s="2">
        <f t="shared" si="10"/>
        <v>30128128</v>
      </c>
      <c r="J72" s="2">
        <f t="shared" si="10"/>
        <v>31517075</v>
      </c>
      <c r="K72" s="2">
        <f t="shared" si="10"/>
        <v>32948352</v>
      </c>
    </row>
    <row r="73" spans="1:11" ht="12.75" hidden="1">
      <c r="A73" s="2" t="s">
        <v>114</v>
      </c>
      <c r="B73" s="2">
        <f>+B74</f>
        <v>3744459.499999998</v>
      </c>
      <c r="C73" s="2">
        <f aca="true" t="shared" si="11" ref="C73:K73">+(C78+C80+C81+C82)-(B78+B80+B81+B82)</f>
        <v>-1973528</v>
      </c>
      <c r="D73" s="2">
        <f t="shared" si="11"/>
        <v>10985903</v>
      </c>
      <c r="E73" s="2">
        <f t="shared" si="11"/>
        <v>-10362591</v>
      </c>
      <c r="F73" s="2">
        <f>+(F78+F80+F81+F82)-(D78+D80+D81+D82)</f>
        <v>-4530591</v>
      </c>
      <c r="G73" s="2">
        <f>+(G78+G80+G81+G82)-(D78+D80+D81+D82)</f>
        <v>-4530591</v>
      </c>
      <c r="H73" s="2">
        <f>+(H78+H80+H81+H82)-(D78+D80+D81+D82)</f>
        <v>11774050</v>
      </c>
      <c r="I73" s="2">
        <f>+(I78+I80+I81+I82)-(E78+E80+E81+E82)</f>
        <v>4949502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115</v>
      </c>
      <c r="B74" s="2">
        <f>+TREND(C74:E74)</f>
        <v>3744459.499999998</v>
      </c>
      <c r="C74" s="2">
        <f>+C73</f>
        <v>-1973528</v>
      </c>
      <c r="D74" s="2">
        <f aca="true" t="shared" si="12" ref="D74:K74">+D73</f>
        <v>10985903</v>
      </c>
      <c r="E74" s="2">
        <f t="shared" si="12"/>
        <v>-10362591</v>
      </c>
      <c r="F74" s="2">
        <f t="shared" si="12"/>
        <v>-4530591</v>
      </c>
      <c r="G74" s="2">
        <f t="shared" si="12"/>
        <v>-4530591</v>
      </c>
      <c r="H74" s="2">
        <f t="shared" si="12"/>
        <v>11774050</v>
      </c>
      <c r="I74" s="2">
        <f t="shared" si="12"/>
        <v>4949502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116</v>
      </c>
      <c r="B75" s="2">
        <f>+B84-(((B80+B81+B78)*B70)-B79)</f>
        <v>27754355.893988036</v>
      </c>
      <c r="C75" s="2">
        <f aca="true" t="shared" si="13" ref="C75:K75">+C84-(((C80+C81+C78)*C70)-C79)</f>
        <v>1383669</v>
      </c>
      <c r="D75" s="2">
        <f t="shared" si="13"/>
        <v>47397591</v>
      </c>
      <c r="E75" s="2">
        <f t="shared" si="13"/>
        <v>14613518</v>
      </c>
      <c r="F75" s="2">
        <f t="shared" si="13"/>
        <v>37102116</v>
      </c>
      <c r="G75" s="2">
        <f t="shared" si="13"/>
        <v>37102116</v>
      </c>
      <c r="H75" s="2">
        <f t="shared" si="13"/>
        <v>55890011</v>
      </c>
      <c r="I75" s="2">
        <f t="shared" si="13"/>
        <v>45345745</v>
      </c>
      <c r="J75" s="2">
        <f t="shared" si="13"/>
        <v>58734624</v>
      </c>
      <c r="K75" s="2">
        <f t="shared" si="13"/>
        <v>73723271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23635068</v>
      </c>
      <c r="C77" s="3">
        <v>21971842</v>
      </c>
      <c r="D77" s="3">
        <v>22739264</v>
      </c>
      <c r="E77" s="3">
        <v>27009522</v>
      </c>
      <c r="F77" s="3">
        <v>44365861</v>
      </c>
      <c r="G77" s="3">
        <v>44365861</v>
      </c>
      <c r="H77" s="3">
        <v>27270765</v>
      </c>
      <c r="I77" s="3">
        <v>30128128</v>
      </c>
      <c r="J77" s="3">
        <v>31517075</v>
      </c>
      <c r="K77" s="3">
        <v>32948352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31118281</v>
      </c>
      <c r="C79" s="3">
        <v>1383669</v>
      </c>
      <c r="D79" s="3">
        <v>47397591</v>
      </c>
      <c r="E79" s="3">
        <v>14597363</v>
      </c>
      <c r="F79" s="3">
        <v>37085961</v>
      </c>
      <c r="G79" s="3">
        <v>37085961</v>
      </c>
      <c r="H79" s="3">
        <v>55890011</v>
      </c>
      <c r="I79" s="3">
        <v>45345745</v>
      </c>
      <c r="J79" s="3">
        <v>58734624</v>
      </c>
      <c r="K79" s="3">
        <v>73723271</v>
      </c>
    </row>
    <row r="80" spans="1:11" ht="12.75" hidden="1">
      <c r="A80" s="1" t="s">
        <v>69</v>
      </c>
      <c r="B80" s="3">
        <v>1767307</v>
      </c>
      <c r="C80" s="3">
        <v>-379216</v>
      </c>
      <c r="D80" s="3">
        <v>2452143</v>
      </c>
      <c r="E80" s="3">
        <v>3260867</v>
      </c>
      <c r="F80" s="3">
        <v>2681732</v>
      </c>
      <c r="G80" s="3">
        <v>2681732</v>
      </c>
      <c r="H80" s="3">
        <v>13954502</v>
      </c>
      <c r="I80" s="3">
        <v>1799234</v>
      </c>
      <c r="J80" s="3">
        <v>1799234</v>
      </c>
      <c r="K80" s="3">
        <v>1799234</v>
      </c>
    </row>
    <row r="81" spans="1:11" ht="12.75" hidden="1">
      <c r="A81" s="1" t="s">
        <v>70</v>
      </c>
      <c r="B81" s="3">
        <v>2843776</v>
      </c>
      <c r="C81" s="3">
        <v>3016771</v>
      </c>
      <c r="D81" s="3">
        <v>11171315</v>
      </c>
      <c r="E81" s="3">
        <v>0</v>
      </c>
      <c r="F81" s="3">
        <v>6411135</v>
      </c>
      <c r="G81" s="3">
        <v>6411135</v>
      </c>
      <c r="H81" s="3">
        <v>11443006</v>
      </c>
      <c r="I81" s="3">
        <v>6411135</v>
      </c>
      <c r="J81" s="3">
        <v>6411135</v>
      </c>
      <c r="K81" s="3">
        <v>6411135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17242500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16155</v>
      </c>
      <c r="F84" s="3">
        <v>16155</v>
      </c>
      <c r="G84" s="3">
        <v>16155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1466566</v>
      </c>
      <c r="C7" s="6">
        <v>1087177</v>
      </c>
      <c r="D7" s="23">
        <v>1326051</v>
      </c>
      <c r="E7" s="24">
        <v>2800000</v>
      </c>
      <c r="F7" s="6">
        <v>2800000</v>
      </c>
      <c r="G7" s="25">
        <v>2800000</v>
      </c>
      <c r="H7" s="26">
        <v>846105</v>
      </c>
      <c r="I7" s="24">
        <v>2800000</v>
      </c>
      <c r="J7" s="6">
        <v>2700000</v>
      </c>
      <c r="K7" s="25">
        <v>2600000</v>
      </c>
    </row>
    <row r="8" spans="1:11" ht="13.5">
      <c r="A8" s="22" t="s">
        <v>21</v>
      </c>
      <c r="B8" s="6">
        <v>42856848</v>
      </c>
      <c r="C8" s="6">
        <v>43913957</v>
      </c>
      <c r="D8" s="23">
        <v>55617518</v>
      </c>
      <c r="E8" s="24">
        <v>58320542</v>
      </c>
      <c r="F8" s="6">
        <v>57560900</v>
      </c>
      <c r="G8" s="25">
        <v>57560900</v>
      </c>
      <c r="H8" s="26">
        <v>55272844</v>
      </c>
      <c r="I8" s="24">
        <v>58046000</v>
      </c>
      <c r="J8" s="6">
        <v>58561000</v>
      </c>
      <c r="K8" s="25">
        <v>60293000</v>
      </c>
    </row>
    <row r="9" spans="1:11" ht="13.5">
      <c r="A9" s="22" t="s">
        <v>22</v>
      </c>
      <c r="B9" s="6">
        <v>9053582</v>
      </c>
      <c r="C9" s="6">
        <v>6327411</v>
      </c>
      <c r="D9" s="23">
        <v>6456618</v>
      </c>
      <c r="E9" s="24">
        <v>8628223</v>
      </c>
      <c r="F9" s="6">
        <v>15682710</v>
      </c>
      <c r="G9" s="25">
        <v>15682710</v>
      </c>
      <c r="H9" s="26">
        <v>6194706</v>
      </c>
      <c r="I9" s="24">
        <v>11879133</v>
      </c>
      <c r="J9" s="6">
        <v>7870083</v>
      </c>
      <c r="K9" s="25">
        <v>7994786</v>
      </c>
    </row>
    <row r="10" spans="1:11" ht="25.5">
      <c r="A10" s="27" t="s">
        <v>106</v>
      </c>
      <c r="B10" s="28">
        <f>SUM(B5:B9)</f>
        <v>53376996</v>
      </c>
      <c r="C10" s="29">
        <f aca="true" t="shared" si="0" ref="C10:K10">SUM(C5:C9)</f>
        <v>51328545</v>
      </c>
      <c r="D10" s="30">
        <f t="shared" si="0"/>
        <v>63400187</v>
      </c>
      <c r="E10" s="28">
        <f t="shared" si="0"/>
        <v>69748765</v>
      </c>
      <c r="F10" s="29">
        <f t="shared" si="0"/>
        <v>76043610</v>
      </c>
      <c r="G10" s="31">
        <f t="shared" si="0"/>
        <v>76043610</v>
      </c>
      <c r="H10" s="32">
        <f t="shared" si="0"/>
        <v>62313655</v>
      </c>
      <c r="I10" s="28">
        <f t="shared" si="0"/>
        <v>72725133</v>
      </c>
      <c r="J10" s="29">
        <f t="shared" si="0"/>
        <v>69131083</v>
      </c>
      <c r="K10" s="31">
        <f t="shared" si="0"/>
        <v>70887786</v>
      </c>
    </row>
    <row r="11" spans="1:11" ht="13.5">
      <c r="A11" s="22" t="s">
        <v>23</v>
      </c>
      <c r="B11" s="6">
        <v>27223743</v>
      </c>
      <c r="C11" s="6">
        <v>32168337</v>
      </c>
      <c r="D11" s="23">
        <v>39942274</v>
      </c>
      <c r="E11" s="24">
        <v>40531563</v>
      </c>
      <c r="F11" s="6">
        <v>40095214</v>
      </c>
      <c r="G11" s="25">
        <v>40095214</v>
      </c>
      <c r="H11" s="26">
        <v>36360572</v>
      </c>
      <c r="I11" s="24">
        <v>42561612</v>
      </c>
      <c r="J11" s="6">
        <v>44210974</v>
      </c>
      <c r="K11" s="25">
        <v>46648514</v>
      </c>
    </row>
    <row r="12" spans="1:11" ht="13.5">
      <c r="A12" s="22" t="s">
        <v>24</v>
      </c>
      <c r="B12" s="6">
        <v>2829018</v>
      </c>
      <c r="C12" s="6">
        <v>2969988</v>
      </c>
      <c r="D12" s="23">
        <v>3118534</v>
      </c>
      <c r="E12" s="24">
        <v>3380778</v>
      </c>
      <c r="F12" s="6">
        <v>3296581</v>
      </c>
      <c r="G12" s="25">
        <v>3296581</v>
      </c>
      <c r="H12" s="26">
        <v>3202786</v>
      </c>
      <c r="I12" s="24">
        <v>3418423</v>
      </c>
      <c r="J12" s="6">
        <v>3544505</v>
      </c>
      <c r="K12" s="25">
        <v>3675630</v>
      </c>
    </row>
    <row r="13" spans="1:11" ht="13.5">
      <c r="A13" s="22" t="s">
        <v>107</v>
      </c>
      <c r="B13" s="6">
        <v>1976418</v>
      </c>
      <c r="C13" s="6">
        <v>1730637</v>
      </c>
      <c r="D13" s="23">
        <v>1706122</v>
      </c>
      <c r="E13" s="24">
        <v>1563400</v>
      </c>
      <c r="F13" s="6">
        <v>1558000</v>
      </c>
      <c r="G13" s="25">
        <v>1558000</v>
      </c>
      <c r="H13" s="26">
        <v>1668054</v>
      </c>
      <c r="I13" s="24">
        <v>1220036</v>
      </c>
      <c r="J13" s="6">
        <v>1220036</v>
      </c>
      <c r="K13" s="25">
        <v>1220036</v>
      </c>
    </row>
    <row r="14" spans="1:11" ht="13.5">
      <c r="A14" s="22" t="s">
        <v>25</v>
      </c>
      <c r="B14" s="6">
        <v>1699425</v>
      </c>
      <c r="C14" s="6">
        <v>35510</v>
      </c>
      <c r="D14" s="23">
        <v>30305</v>
      </c>
      <c r="E14" s="24">
        <v>168628</v>
      </c>
      <c r="F14" s="6">
        <v>160522</v>
      </c>
      <c r="G14" s="25">
        <v>160522</v>
      </c>
      <c r="H14" s="26">
        <v>160791</v>
      </c>
      <c r="I14" s="24">
        <v>55110</v>
      </c>
      <c r="J14" s="6">
        <v>36755</v>
      </c>
      <c r="K14" s="25">
        <v>0</v>
      </c>
    </row>
    <row r="15" spans="1:11" ht="13.5">
      <c r="A15" s="22" t="s">
        <v>26</v>
      </c>
      <c r="B15" s="6">
        <v>0</v>
      </c>
      <c r="C15" s="6">
        <v>493443</v>
      </c>
      <c r="D15" s="23">
        <v>247380</v>
      </c>
      <c r="E15" s="24">
        <v>1164329</v>
      </c>
      <c r="F15" s="6">
        <v>1382774</v>
      </c>
      <c r="G15" s="25">
        <v>1382774</v>
      </c>
      <c r="H15" s="26">
        <v>1225370</v>
      </c>
      <c r="I15" s="24">
        <v>1235894</v>
      </c>
      <c r="J15" s="6">
        <v>244105</v>
      </c>
      <c r="K15" s="25">
        <v>251308</v>
      </c>
    </row>
    <row r="16" spans="1:11" ht="13.5">
      <c r="A16" s="22" t="s">
        <v>21</v>
      </c>
      <c r="B16" s="6">
        <v>1013582</v>
      </c>
      <c r="C16" s="6">
        <v>232828</v>
      </c>
      <c r="D16" s="23">
        <v>272539</v>
      </c>
      <c r="E16" s="24">
        <v>220000</v>
      </c>
      <c r="F16" s="6">
        <v>310000</v>
      </c>
      <c r="G16" s="25">
        <v>310000</v>
      </c>
      <c r="H16" s="26">
        <v>306867</v>
      </c>
      <c r="I16" s="24">
        <v>220000</v>
      </c>
      <c r="J16" s="6">
        <v>220000</v>
      </c>
      <c r="K16" s="25">
        <v>220000</v>
      </c>
    </row>
    <row r="17" spans="1:11" ht="13.5">
      <c r="A17" s="22" t="s">
        <v>27</v>
      </c>
      <c r="B17" s="6">
        <v>41067682</v>
      </c>
      <c r="C17" s="6">
        <v>11736459</v>
      </c>
      <c r="D17" s="23">
        <v>23796887</v>
      </c>
      <c r="E17" s="24">
        <v>26380710</v>
      </c>
      <c r="F17" s="6">
        <v>31896709</v>
      </c>
      <c r="G17" s="25">
        <v>31896709</v>
      </c>
      <c r="H17" s="26">
        <v>27372483</v>
      </c>
      <c r="I17" s="24">
        <v>16074414</v>
      </c>
      <c r="J17" s="6">
        <v>21624865</v>
      </c>
      <c r="K17" s="25">
        <v>21905001</v>
      </c>
    </row>
    <row r="18" spans="1:11" ht="13.5">
      <c r="A18" s="33" t="s">
        <v>28</v>
      </c>
      <c r="B18" s="34">
        <f>SUM(B11:B17)</f>
        <v>75809868</v>
      </c>
      <c r="C18" s="35">
        <f aca="true" t="shared" si="1" ref="C18:K18">SUM(C11:C17)</f>
        <v>49367202</v>
      </c>
      <c r="D18" s="36">
        <f t="shared" si="1"/>
        <v>69114041</v>
      </c>
      <c r="E18" s="34">
        <f t="shared" si="1"/>
        <v>73409408</v>
      </c>
      <c r="F18" s="35">
        <f t="shared" si="1"/>
        <v>78699800</v>
      </c>
      <c r="G18" s="37">
        <f t="shared" si="1"/>
        <v>78699800</v>
      </c>
      <c r="H18" s="38">
        <f t="shared" si="1"/>
        <v>70296923</v>
      </c>
      <c r="I18" s="34">
        <f t="shared" si="1"/>
        <v>64785489</v>
      </c>
      <c r="J18" s="35">
        <f t="shared" si="1"/>
        <v>71101240</v>
      </c>
      <c r="K18" s="37">
        <f t="shared" si="1"/>
        <v>73920489</v>
      </c>
    </row>
    <row r="19" spans="1:11" ht="13.5">
      <c r="A19" s="33" t="s">
        <v>29</v>
      </c>
      <c r="B19" s="39">
        <f>+B10-B18</f>
        <v>-22432872</v>
      </c>
      <c r="C19" s="40">
        <f aca="true" t="shared" si="2" ref="C19:K19">+C10-C18</f>
        <v>1961343</v>
      </c>
      <c r="D19" s="41">
        <f t="shared" si="2"/>
        <v>-5713854</v>
      </c>
      <c r="E19" s="39">
        <f t="shared" si="2"/>
        <v>-3660643</v>
      </c>
      <c r="F19" s="40">
        <f t="shared" si="2"/>
        <v>-2656190</v>
      </c>
      <c r="G19" s="42">
        <f t="shared" si="2"/>
        <v>-2656190</v>
      </c>
      <c r="H19" s="43">
        <f t="shared" si="2"/>
        <v>-7983268</v>
      </c>
      <c r="I19" s="39">
        <f t="shared" si="2"/>
        <v>7939644</v>
      </c>
      <c r="J19" s="40">
        <f t="shared" si="2"/>
        <v>-1970157</v>
      </c>
      <c r="K19" s="42">
        <f t="shared" si="2"/>
        <v>-3032703</v>
      </c>
    </row>
    <row r="20" spans="1:11" ht="25.5">
      <c r="A20" s="44" t="s">
        <v>30</v>
      </c>
      <c r="B20" s="45">
        <v>195782</v>
      </c>
      <c r="C20" s="46">
        <v>1250274</v>
      </c>
      <c r="D20" s="47">
        <v>0</v>
      </c>
      <c r="E20" s="45">
        <v>200000</v>
      </c>
      <c r="F20" s="46">
        <v>93100</v>
      </c>
      <c r="G20" s="48">
        <v>93100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108</v>
      </c>
      <c r="B21" s="51">
        <v>0</v>
      </c>
      <c r="C21" s="52">
        <v>0</v>
      </c>
      <c r="D21" s="53">
        <v>439288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-22237090</v>
      </c>
      <c r="C22" s="58">
        <f aca="true" t="shared" si="3" ref="C22:K22">SUM(C19:C21)</f>
        <v>3211617</v>
      </c>
      <c r="D22" s="59">
        <f t="shared" si="3"/>
        <v>-5274566</v>
      </c>
      <c r="E22" s="57">
        <f t="shared" si="3"/>
        <v>-3460643</v>
      </c>
      <c r="F22" s="58">
        <f t="shared" si="3"/>
        <v>-2563090</v>
      </c>
      <c r="G22" s="60">
        <f t="shared" si="3"/>
        <v>-2563090</v>
      </c>
      <c r="H22" s="61">
        <f t="shared" si="3"/>
        <v>-7983268</v>
      </c>
      <c r="I22" s="57">
        <f t="shared" si="3"/>
        <v>7939644</v>
      </c>
      <c r="J22" s="58">
        <f t="shared" si="3"/>
        <v>-1970157</v>
      </c>
      <c r="K22" s="60">
        <f t="shared" si="3"/>
        <v>-3032703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-22237090</v>
      </c>
      <c r="C24" s="40">
        <f aca="true" t="shared" si="4" ref="C24:K24">SUM(C22:C23)</f>
        <v>3211617</v>
      </c>
      <c r="D24" s="41">
        <f t="shared" si="4"/>
        <v>-5274566</v>
      </c>
      <c r="E24" s="39">
        <f t="shared" si="4"/>
        <v>-3460643</v>
      </c>
      <c r="F24" s="40">
        <f t="shared" si="4"/>
        <v>-2563090</v>
      </c>
      <c r="G24" s="42">
        <f t="shared" si="4"/>
        <v>-2563090</v>
      </c>
      <c r="H24" s="43">
        <f t="shared" si="4"/>
        <v>-7983268</v>
      </c>
      <c r="I24" s="39">
        <f t="shared" si="4"/>
        <v>7939644</v>
      </c>
      <c r="J24" s="40">
        <f t="shared" si="4"/>
        <v>-1970157</v>
      </c>
      <c r="K24" s="42">
        <f t="shared" si="4"/>
        <v>-3032703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284356</v>
      </c>
      <c r="C27" s="7">
        <v>116435</v>
      </c>
      <c r="D27" s="69">
        <v>4299362</v>
      </c>
      <c r="E27" s="70">
        <v>359000</v>
      </c>
      <c r="F27" s="7">
        <v>666130</v>
      </c>
      <c r="G27" s="71">
        <v>666130</v>
      </c>
      <c r="H27" s="72">
        <v>249426</v>
      </c>
      <c r="I27" s="70">
        <v>1275000</v>
      </c>
      <c r="J27" s="7">
        <v>0</v>
      </c>
      <c r="K27" s="71">
        <v>0</v>
      </c>
    </row>
    <row r="28" spans="1:11" ht="13.5">
      <c r="A28" s="73" t="s">
        <v>34</v>
      </c>
      <c r="B28" s="6">
        <v>195782</v>
      </c>
      <c r="C28" s="6">
        <v>26418</v>
      </c>
      <c r="D28" s="23">
        <v>111679</v>
      </c>
      <c r="E28" s="24">
        <v>200000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88574</v>
      </c>
      <c r="C31" s="6">
        <v>90017</v>
      </c>
      <c r="D31" s="23">
        <v>4055890</v>
      </c>
      <c r="E31" s="24">
        <v>159000</v>
      </c>
      <c r="F31" s="6">
        <v>666130</v>
      </c>
      <c r="G31" s="25">
        <v>666130</v>
      </c>
      <c r="H31" s="26">
        <v>0</v>
      </c>
      <c r="I31" s="24">
        <v>1275000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284356</v>
      </c>
      <c r="C32" s="7">
        <f aca="true" t="shared" si="5" ref="C32:K32">SUM(C28:C31)</f>
        <v>116435</v>
      </c>
      <c r="D32" s="69">
        <f t="shared" si="5"/>
        <v>4167569</v>
      </c>
      <c r="E32" s="70">
        <f t="shared" si="5"/>
        <v>359000</v>
      </c>
      <c r="F32" s="7">
        <f t="shared" si="5"/>
        <v>666130</v>
      </c>
      <c r="G32" s="71">
        <f t="shared" si="5"/>
        <v>666130</v>
      </c>
      <c r="H32" s="72">
        <f t="shared" si="5"/>
        <v>0</v>
      </c>
      <c r="I32" s="70">
        <f t="shared" si="5"/>
        <v>1275000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12735810</v>
      </c>
      <c r="C35" s="6">
        <v>5127608</v>
      </c>
      <c r="D35" s="23">
        <v>9939342</v>
      </c>
      <c r="E35" s="24">
        <v>14606323</v>
      </c>
      <c r="F35" s="6">
        <v>12711280</v>
      </c>
      <c r="G35" s="25">
        <v>12711280</v>
      </c>
      <c r="H35" s="26">
        <v>5008098</v>
      </c>
      <c r="I35" s="24">
        <v>15236867</v>
      </c>
      <c r="J35" s="6">
        <v>13958032</v>
      </c>
      <c r="K35" s="25">
        <v>12676357</v>
      </c>
    </row>
    <row r="36" spans="1:11" ht="13.5">
      <c r="A36" s="22" t="s">
        <v>40</v>
      </c>
      <c r="B36" s="6">
        <v>8064726</v>
      </c>
      <c r="C36" s="6">
        <v>-1615969</v>
      </c>
      <c r="D36" s="23">
        <v>9012217</v>
      </c>
      <c r="E36" s="24">
        <v>7572359</v>
      </c>
      <c r="F36" s="6">
        <v>8326560</v>
      </c>
      <c r="G36" s="25">
        <v>8326560</v>
      </c>
      <c r="H36" s="26">
        <v>7510713</v>
      </c>
      <c r="I36" s="24">
        <v>8175319</v>
      </c>
      <c r="J36" s="6">
        <v>6955283</v>
      </c>
      <c r="K36" s="25">
        <v>5735247</v>
      </c>
    </row>
    <row r="37" spans="1:11" ht="13.5">
      <c r="A37" s="22" t="s">
        <v>41</v>
      </c>
      <c r="B37" s="6">
        <v>12392131</v>
      </c>
      <c r="C37" s="6">
        <v>-1004032</v>
      </c>
      <c r="D37" s="23">
        <v>7634980</v>
      </c>
      <c r="E37" s="24">
        <v>9759224</v>
      </c>
      <c r="F37" s="6">
        <v>9936170</v>
      </c>
      <c r="G37" s="25">
        <v>9936170</v>
      </c>
      <c r="H37" s="26">
        <v>7700060</v>
      </c>
      <c r="I37" s="24">
        <v>6223624</v>
      </c>
      <c r="J37" s="6">
        <v>5472357</v>
      </c>
      <c r="K37" s="25">
        <v>5728663</v>
      </c>
    </row>
    <row r="38" spans="1:11" ht="13.5">
      <c r="A38" s="22" t="s">
        <v>42</v>
      </c>
      <c r="B38" s="6">
        <v>16997190</v>
      </c>
      <c r="C38" s="6">
        <v>-585631</v>
      </c>
      <c r="D38" s="23">
        <v>21867085</v>
      </c>
      <c r="E38" s="24">
        <v>19731202</v>
      </c>
      <c r="F38" s="6">
        <v>24289091</v>
      </c>
      <c r="G38" s="25">
        <v>24289091</v>
      </c>
      <c r="H38" s="26">
        <v>21867084</v>
      </c>
      <c r="I38" s="24">
        <v>22642544</v>
      </c>
      <c r="J38" s="6">
        <v>22865097</v>
      </c>
      <c r="K38" s="25">
        <v>23139780</v>
      </c>
    </row>
    <row r="39" spans="1:11" ht="13.5">
      <c r="A39" s="22" t="s">
        <v>43</v>
      </c>
      <c r="B39" s="6">
        <v>-8588785</v>
      </c>
      <c r="C39" s="6">
        <v>1889695</v>
      </c>
      <c r="D39" s="23">
        <v>-10550500</v>
      </c>
      <c r="E39" s="24">
        <v>-7311744</v>
      </c>
      <c r="F39" s="6">
        <v>-13439289</v>
      </c>
      <c r="G39" s="25">
        <v>-13439289</v>
      </c>
      <c r="H39" s="26">
        <v>-17048340</v>
      </c>
      <c r="I39" s="24">
        <v>-5453982</v>
      </c>
      <c r="J39" s="6">
        <v>-7424139</v>
      </c>
      <c r="K39" s="25">
        <v>-7424136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-10336488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-284356</v>
      </c>
      <c r="C43" s="6">
        <v>1146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-127193</v>
      </c>
      <c r="C44" s="6">
        <v>0</v>
      </c>
      <c r="D44" s="23">
        <v>244870</v>
      </c>
      <c r="E44" s="24">
        <v>-244870</v>
      </c>
      <c r="F44" s="6">
        <v>-244870</v>
      </c>
      <c r="G44" s="25">
        <v>-244870</v>
      </c>
      <c r="H44" s="26">
        <v>-244870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8228114</v>
      </c>
      <c r="C45" s="7">
        <v>1146</v>
      </c>
      <c r="D45" s="69">
        <v>11714222</v>
      </c>
      <c r="E45" s="70">
        <v>13688173</v>
      </c>
      <c r="F45" s="7">
        <v>11793130</v>
      </c>
      <c r="G45" s="71">
        <v>11793130</v>
      </c>
      <c r="H45" s="72">
        <v>14480096</v>
      </c>
      <c r="I45" s="70">
        <v>14527230</v>
      </c>
      <c r="J45" s="7">
        <v>13210074</v>
      </c>
      <c r="K45" s="71">
        <v>11928399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8229260</v>
      </c>
      <c r="C48" s="6">
        <v>3240091</v>
      </c>
      <c r="D48" s="23">
        <v>7537498</v>
      </c>
      <c r="E48" s="24">
        <v>13933043</v>
      </c>
      <c r="F48" s="6">
        <v>12038000</v>
      </c>
      <c r="G48" s="25">
        <v>12038000</v>
      </c>
      <c r="H48" s="26">
        <v>4099987</v>
      </c>
      <c r="I48" s="24">
        <v>14527230</v>
      </c>
      <c r="J48" s="6">
        <v>13210074</v>
      </c>
      <c r="K48" s="25">
        <v>11928399</v>
      </c>
    </row>
    <row r="49" spans="1:11" ht="13.5">
      <c r="A49" s="22" t="s">
        <v>51</v>
      </c>
      <c r="B49" s="6">
        <f>+B75</f>
        <v>8638460.855794987</v>
      </c>
      <c r="C49" s="6">
        <f aca="true" t="shared" si="6" ref="C49:K49">+C75</f>
        <v>-1014445</v>
      </c>
      <c r="D49" s="23">
        <f t="shared" si="6"/>
        <v>6578578</v>
      </c>
      <c r="E49" s="24">
        <f t="shared" si="6"/>
        <v>7456806</v>
      </c>
      <c r="F49" s="6">
        <f t="shared" si="6"/>
        <v>8800112</v>
      </c>
      <c r="G49" s="25">
        <f t="shared" si="6"/>
        <v>8800112</v>
      </c>
      <c r="H49" s="26">
        <f t="shared" si="6"/>
        <v>6643659</v>
      </c>
      <c r="I49" s="24">
        <f t="shared" si="6"/>
        <v>4938848</v>
      </c>
      <c r="J49" s="6">
        <f t="shared" si="6"/>
        <v>4102722</v>
      </c>
      <c r="K49" s="25">
        <f t="shared" si="6"/>
        <v>4159592</v>
      </c>
    </row>
    <row r="50" spans="1:11" ht="13.5">
      <c r="A50" s="33" t="s">
        <v>52</v>
      </c>
      <c r="B50" s="7">
        <f>+B48-B49</f>
        <v>-409200.8557949867</v>
      </c>
      <c r="C50" s="7">
        <f aca="true" t="shared" si="7" ref="C50:K50">+C48-C49</f>
        <v>4254536</v>
      </c>
      <c r="D50" s="69">
        <f t="shared" si="7"/>
        <v>958920</v>
      </c>
      <c r="E50" s="70">
        <f t="shared" si="7"/>
        <v>6476237</v>
      </c>
      <c r="F50" s="7">
        <f t="shared" si="7"/>
        <v>3237888</v>
      </c>
      <c r="G50" s="71">
        <f t="shared" si="7"/>
        <v>3237888</v>
      </c>
      <c r="H50" s="72">
        <f t="shared" si="7"/>
        <v>-2543672</v>
      </c>
      <c r="I50" s="70">
        <f t="shared" si="7"/>
        <v>9588382</v>
      </c>
      <c r="J50" s="7">
        <f t="shared" si="7"/>
        <v>9107352</v>
      </c>
      <c r="K50" s="71">
        <f t="shared" si="7"/>
        <v>7768807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8063579</v>
      </c>
      <c r="C53" s="6">
        <v>-1614823</v>
      </c>
      <c r="D53" s="23">
        <v>9012217</v>
      </c>
      <c r="E53" s="24">
        <v>7572359</v>
      </c>
      <c r="F53" s="6">
        <v>8326560</v>
      </c>
      <c r="G53" s="25">
        <v>8326560</v>
      </c>
      <c r="H53" s="26">
        <v>7510713</v>
      </c>
      <c r="I53" s="24">
        <v>8175319</v>
      </c>
      <c r="J53" s="6">
        <v>6955283</v>
      </c>
      <c r="K53" s="25">
        <v>5735247</v>
      </c>
    </row>
    <row r="54" spans="1:11" ht="13.5">
      <c r="A54" s="22" t="s">
        <v>55</v>
      </c>
      <c r="B54" s="6">
        <v>1976418</v>
      </c>
      <c r="C54" s="6">
        <v>0</v>
      </c>
      <c r="D54" s="23">
        <v>1617130</v>
      </c>
      <c r="E54" s="24">
        <v>1563400</v>
      </c>
      <c r="F54" s="6">
        <v>1558000</v>
      </c>
      <c r="G54" s="25">
        <v>1558000</v>
      </c>
      <c r="H54" s="26">
        <v>1668054</v>
      </c>
      <c r="I54" s="24">
        <v>1220036</v>
      </c>
      <c r="J54" s="6">
        <v>1220036</v>
      </c>
      <c r="K54" s="25">
        <v>1220036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497837</v>
      </c>
      <c r="D56" s="23">
        <v>490845</v>
      </c>
      <c r="E56" s="24">
        <v>664472</v>
      </c>
      <c r="F56" s="6">
        <v>664969</v>
      </c>
      <c r="G56" s="25">
        <v>664969</v>
      </c>
      <c r="H56" s="26">
        <v>485905</v>
      </c>
      <c r="I56" s="24">
        <v>663389</v>
      </c>
      <c r="J56" s="6">
        <v>686476</v>
      </c>
      <c r="K56" s="25">
        <v>706728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0.02260004760858175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202984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8981574</v>
      </c>
      <c r="C72" s="2">
        <f aca="true" t="shared" si="10" ref="C72:K72">+C77</f>
        <v>6237688</v>
      </c>
      <c r="D72" s="2">
        <f t="shared" si="10"/>
        <v>6373710</v>
      </c>
      <c r="E72" s="2">
        <f t="shared" si="10"/>
        <v>8568223</v>
      </c>
      <c r="F72" s="2">
        <f t="shared" si="10"/>
        <v>15622710</v>
      </c>
      <c r="G72" s="2">
        <f t="shared" si="10"/>
        <v>15622710</v>
      </c>
      <c r="H72" s="2">
        <f t="shared" si="10"/>
        <v>6119017</v>
      </c>
      <c r="I72" s="2">
        <f t="shared" si="10"/>
        <v>11819133</v>
      </c>
      <c r="J72" s="2">
        <f t="shared" si="10"/>
        <v>7810083</v>
      </c>
      <c r="K72" s="2">
        <f t="shared" si="10"/>
        <v>7934786</v>
      </c>
    </row>
    <row r="73" spans="1:11" ht="12.75" hidden="1">
      <c r="A73" s="2" t="s">
        <v>114</v>
      </c>
      <c r="B73" s="2">
        <f>+B74</f>
        <v>-1724519.1666666665</v>
      </c>
      <c r="C73" s="2">
        <f aca="true" t="shared" si="11" ref="C73:K73">+(C78+C80+C81+C82)-(B78+B80+B81+B82)</f>
        <v>-2621325</v>
      </c>
      <c r="D73" s="2">
        <f t="shared" si="11"/>
        <v>515473</v>
      </c>
      <c r="E73" s="2">
        <f t="shared" si="11"/>
        <v>-1728564</v>
      </c>
      <c r="F73" s="2">
        <f>+(F78+F80+F81+F82)-(D78+D80+D81+D82)</f>
        <v>-1728564</v>
      </c>
      <c r="G73" s="2">
        <f>+(G78+G80+G81+G82)-(D78+D80+D81+D82)</f>
        <v>-1728564</v>
      </c>
      <c r="H73" s="2">
        <f>+(H78+H80+H81+H82)-(D78+D80+D81+D82)</f>
        <v>-1493733</v>
      </c>
      <c r="I73" s="2">
        <f>+(I78+I80+I81+I82)-(E78+E80+E81+E82)</f>
        <v>36357</v>
      </c>
      <c r="J73" s="2">
        <f t="shared" si="11"/>
        <v>38321</v>
      </c>
      <c r="K73" s="2">
        <f t="shared" si="11"/>
        <v>0</v>
      </c>
    </row>
    <row r="74" spans="1:11" ht="12.75" hidden="1">
      <c r="A74" s="2" t="s">
        <v>115</v>
      </c>
      <c r="B74" s="2">
        <f>+TREND(C74:E74)</f>
        <v>-1724519.1666666665</v>
      </c>
      <c r="C74" s="2">
        <f>+C73</f>
        <v>-2621325</v>
      </c>
      <c r="D74" s="2">
        <f aca="true" t="shared" si="12" ref="D74:K74">+D73</f>
        <v>515473</v>
      </c>
      <c r="E74" s="2">
        <f t="shared" si="12"/>
        <v>-1728564</v>
      </c>
      <c r="F74" s="2">
        <f t="shared" si="12"/>
        <v>-1728564</v>
      </c>
      <c r="G74" s="2">
        <f t="shared" si="12"/>
        <v>-1728564</v>
      </c>
      <c r="H74" s="2">
        <f t="shared" si="12"/>
        <v>-1493733</v>
      </c>
      <c r="I74" s="2">
        <f t="shared" si="12"/>
        <v>36357</v>
      </c>
      <c r="J74" s="2">
        <f t="shared" si="12"/>
        <v>38321</v>
      </c>
      <c r="K74" s="2">
        <f t="shared" si="12"/>
        <v>0</v>
      </c>
    </row>
    <row r="75" spans="1:11" ht="12.75" hidden="1">
      <c r="A75" s="2" t="s">
        <v>116</v>
      </c>
      <c r="B75" s="2">
        <f>+B84-(((B80+B81+B78)*B70)-B79)</f>
        <v>8638460.855794987</v>
      </c>
      <c r="C75" s="2">
        <f aca="true" t="shared" si="13" ref="C75:K75">+C84-(((C80+C81+C78)*C70)-C79)</f>
        <v>-1014445</v>
      </c>
      <c r="D75" s="2">
        <f t="shared" si="13"/>
        <v>6578578</v>
      </c>
      <c r="E75" s="2">
        <f t="shared" si="13"/>
        <v>7456806</v>
      </c>
      <c r="F75" s="2">
        <f t="shared" si="13"/>
        <v>8800112</v>
      </c>
      <c r="G75" s="2">
        <f t="shared" si="13"/>
        <v>8800112</v>
      </c>
      <c r="H75" s="2">
        <f t="shared" si="13"/>
        <v>6643659</v>
      </c>
      <c r="I75" s="2">
        <f t="shared" si="13"/>
        <v>4938848</v>
      </c>
      <c r="J75" s="2">
        <f t="shared" si="13"/>
        <v>4102722</v>
      </c>
      <c r="K75" s="2">
        <f t="shared" si="13"/>
        <v>4159592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8981574</v>
      </c>
      <c r="C77" s="3">
        <v>6237688</v>
      </c>
      <c r="D77" s="3">
        <v>6373710</v>
      </c>
      <c r="E77" s="3">
        <v>8568223</v>
      </c>
      <c r="F77" s="3">
        <v>15622710</v>
      </c>
      <c r="G77" s="3">
        <v>15622710</v>
      </c>
      <c r="H77" s="3">
        <v>6119017</v>
      </c>
      <c r="I77" s="3">
        <v>11819133</v>
      </c>
      <c r="J77" s="3">
        <v>7810083</v>
      </c>
      <c r="K77" s="3">
        <v>7934786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8740335</v>
      </c>
      <c r="C79" s="3">
        <v>-1075428</v>
      </c>
      <c r="D79" s="3">
        <v>6578578</v>
      </c>
      <c r="E79" s="3">
        <v>7456806</v>
      </c>
      <c r="F79" s="3">
        <v>8800112</v>
      </c>
      <c r="G79" s="3">
        <v>8800112</v>
      </c>
      <c r="H79" s="3">
        <v>6643659</v>
      </c>
      <c r="I79" s="3">
        <v>4938848</v>
      </c>
      <c r="J79" s="3">
        <v>4102722</v>
      </c>
      <c r="K79" s="3">
        <v>4159592</v>
      </c>
    </row>
    <row r="80" spans="1:11" ht="12.75" hidden="1">
      <c r="A80" s="1" t="s">
        <v>69</v>
      </c>
      <c r="B80" s="3">
        <v>0</v>
      </c>
      <c r="C80" s="3">
        <v>1020735</v>
      </c>
      <c r="D80" s="3">
        <v>724630</v>
      </c>
      <c r="E80" s="3">
        <v>673280</v>
      </c>
      <c r="F80" s="3">
        <v>673280</v>
      </c>
      <c r="G80" s="3">
        <v>673280</v>
      </c>
      <c r="H80" s="3">
        <v>498866</v>
      </c>
      <c r="I80" s="3">
        <v>709637</v>
      </c>
      <c r="J80" s="3">
        <v>747958</v>
      </c>
      <c r="K80" s="3">
        <v>747958</v>
      </c>
    </row>
    <row r="81" spans="1:11" ht="12.75" hidden="1">
      <c r="A81" s="1" t="s">
        <v>70</v>
      </c>
      <c r="B81" s="3">
        <v>4507696</v>
      </c>
      <c r="C81" s="3">
        <v>865636</v>
      </c>
      <c r="D81" s="3">
        <v>1677214</v>
      </c>
      <c r="E81" s="3">
        <v>0</v>
      </c>
      <c r="F81" s="3">
        <v>0</v>
      </c>
      <c r="G81" s="3">
        <v>0</v>
      </c>
      <c r="H81" s="3">
        <v>409245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202984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60983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5342908</v>
      </c>
      <c r="C5" s="6">
        <v>9406974</v>
      </c>
      <c r="D5" s="23">
        <v>9260355</v>
      </c>
      <c r="E5" s="24">
        <v>9636098</v>
      </c>
      <c r="F5" s="6">
        <v>21200088</v>
      </c>
      <c r="G5" s="25">
        <v>21200088</v>
      </c>
      <c r="H5" s="26">
        <v>21143815</v>
      </c>
      <c r="I5" s="24">
        <v>23130609</v>
      </c>
      <c r="J5" s="6">
        <v>24518443</v>
      </c>
      <c r="K5" s="25">
        <v>25989549</v>
      </c>
    </row>
    <row r="6" spans="1:11" ht="13.5">
      <c r="A6" s="22" t="s">
        <v>19</v>
      </c>
      <c r="B6" s="6">
        <v>24743135</v>
      </c>
      <c r="C6" s="6">
        <v>6342795</v>
      </c>
      <c r="D6" s="23">
        <v>25659806</v>
      </c>
      <c r="E6" s="24">
        <v>26991405</v>
      </c>
      <c r="F6" s="6">
        <v>31832295</v>
      </c>
      <c r="G6" s="25">
        <v>31832295</v>
      </c>
      <c r="H6" s="26">
        <v>45260556</v>
      </c>
      <c r="I6" s="24">
        <v>31972090</v>
      </c>
      <c r="J6" s="6">
        <v>40080626</v>
      </c>
      <c r="K6" s="25">
        <v>40080626</v>
      </c>
    </row>
    <row r="7" spans="1:11" ht="13.5">
      <c r="A7" s="22" t="s">
        <v>20</v>
      </c>
      <c r="B7" s="6">
        <v>317974</v>
      </c>
      <c r="C7" s="6">
        <v>118292</v>
      </c>
      <c r="D7" s="23">
        <v>436272</v>
      </c>
      <c r="E7" s="24">
        <v>363710</v>
      </c>
      <c r="F7" s="6">
        <v>363710</v>
      </c>
      <c r="G7" s="25">
        <v>363710</v>
      </c>
      <c r="H7" s="26">
        <v>418674</v>
      </c>
      <c r="I7" s="24">
        <v>385533</v>
      </c>
      <c r="J7" s="6">
        <v>408664</v>
      </c>
      <c r="K7" s="25">
        <v>408664</v>
      </c>
    </row>
    <row r="8" spans="1:11" ht="13.5">
      <c r="A8" s="22" t="s">
        <v>21</v>
      </c>
      <c r="B8" s="6">
        <v>29433885</v>
      </c>
      <c r="C8" s="6">
        <v>30092000</v>
      </c>
      <c r="D8" s="23">
        <v>41246534</v>
      </c>
      <c r="E8" s="24">
        <v>38707002</v>
      </c>
      <c r="F8" s="6">
        <v>38697002</v>
      </c>
      <c r="G8" s="25">
        <v>38697002</v>
      </c>
      <c r="H8" s="26">
        <v>46200217</v>
      </c>
      <c r="I8" s="24">
        <v>41866002</v>
      </c>
      <c r="J8" s="6">
        <v>43963002</v>
      </c>
      <c r="K8" s="25">
        <v>46684002</v>
      </c>
    </row>
    <row r="9" spans="1:11" ht="13.5">
      <c r="A9" s="22" t="s">
        <v>22</v>
      </c>
      <c r="B9" s="6">
        <v>35604553</v>
      </c>
      <c r="C9" s="6">
        <v>588617</v>
      </c>
      <c r="D9" s="23">
        <v>22646786</v>
      </c>
      <c r="E9" s="24">
        <v>37858724</v>
      </c>
      <c r="F9" s="6">
        <v>41566576</v>
      </c>
      <c r="G9" s="25">
        <v>41566576</v>
      </c>
      <c r="H9" s="26">
        <v>8784224</v>
      </c>
      <c r="I9" s="24">
        <v>40129495</v>
      </c>
      <c r="J9" s="6">
        <v>42532706</v>
      </c>
      <c r="K9" s="25">
        <v>42532706</v>
      </c>
    </row>
    <row r="10" spans="1:11" ht="25.5">
      <c r="A10" s="27" t="s">
        <v>106</v>
      </c>
      <c r="B10" s="28">
        <f>SUM(B5:B9)</f>
        <v>95442455</v>
      </c>
      <c r="C10" s="29">
        <f aca="true" t="shared" si="0" ref="C10:K10">SUM(C5:C9)</f>
        <v>46548678</v>
      </c>
      <c r="D10" s="30">
        <f t="shared" si="0"/>
        <v>99249753</v>
      </c>
      <c r="E10" s="28">
        <f t="shared" si="0"/>
        <v>113556939</v>
      </c>
      <c r="F10" s="29">
        <f t="shared" si="0"/>
        <v>133659671</v>
      </c>
      <c r="G10" s="31">
        <f t="shared" si="0"/>
        <v>133659671</v>
      </c>
      <c r="H10" s="32">
        <f t="shared" si="0"/>
        <v>121807486</v>
      </c>
      <c r="I10" s="28">
        <f t="shared" si="0"/>
        <v>137483729</v>
      </c>
      <c r="J10" s="29">
        <f t="shared" si="0"/>
        <v>151503441</v>
      </c>
      <c r="K10" s="31">
        <f t="shared" si="0"/>
        <v>155695547</v>
      </c>
    </row>
    <row r="11" spans="1:11" ht="13.5">
      <c r="A11" s="22" t="s">
        <v>23</v>
      </c>
      <c r="B11" s="6">
        <v>29097607</v>
      </c>
      <c r="C11" s="6">
        <v>28073448</v>
      </c>
      <c r="D11" s="23">
        <v>34252334</v>
      </c>
      <c r="E11" s="24">
        <v>43831345</v>
      </c>
      <c r="F11" s="6">
        <v>37540360</v>
      </c>
      <c r="G11" s="25">
        <v>37540360</v>
      </c>
      <c r="H11" s="26">
        <v>37903660</v>
      </c>
      <c r="I11" s="24">
        <v>38487191</v>
      </c>
      <c r="J11" s="6">
        <v>40796424</v>
      </c>
      <c r="K11" s="25">
        <v>43244207</v>
      </c>
    </row>
    <row r="12" spans="1:11" ht="13.5">
      <c r="A12" s="22" t="s">
        <v>24</v>
      </c>
      <c r="B12" s="6">
        <v>2463979</v>
      </c>
      <c r="C12" s="6">
        <v>2472852</v>
      </c>
      <c r="D12" s="23">
        <v>2766042</v>
      </c>
      <c r="E12" s="24">
        <v>2691490</v>
      </c>
      <c r="F12" s="6">
        <v>3002280</v>
      </c>
      <c r="G12" s="25">
        <v>3002280</v>
      </c>
      <c r="H12" s="26">
        <v>2485863</v>
      </c>
      <c r="I12" s="24">
        <v>2976889</v>
      </c>
      <c r="J12" s="6">
        <v>3161054</v>
      </c>
      <c r="K12" s="25">
        <v>3328285</v>
      </c>
    </row>
    <row r="13" spans="1:11" ht="13.5">
      <c r="A13" s="22" t="s">
        <v>107</v>
      </c>
      <c r="B13" s="6">
        <v>46671697</v>
      </c>
      <c r="C13" s="6">
        <v>63252</v>
      </c>
      <c r="D13" s="23">
        <v>31508609</v>
      </c>
      <c r="E13" s="24">
        <v>28710825</v>
      </c>
      <c r="F13" s="6">
        <v>31603327</v>
      </c>
      <c r="G13" s="25">
        <v>31603327</v>
      </c>
      <c r="H13" s="26">
        <v>0</v>
      </c>
      <c r="I13" s="24">
        <v>24620256</v>
      </c>
      <c r="J13" s="6">
        <v>25856446</v>
      </c>
      <c r="K13" s="25">
        <v>27121843</v>
      </c>
    </row>
    <row r="14" spans="1:11" ht="13.5">
      <c r="A14" s="22" t="s">
        <v>25</v>
      </c>
      <c r="B14" s="6">
        <v>5866658</v>
      </c>
      <c r="C14" s="6">
        <v>313896</v>
      </c>
      <c r="D14" s="23">
        <v>7543815</v>
      </c>
      <c r="E14" s="24">
        <v>5801799</v>
      </c>
      <c r="F14" s="6">
        <v>5801799</v>
      </c>
      <c r="G14" s="25">
        <v>5801799</v>
      </c>
      <c r="H14" s="26">
        <v>6052928</v>
      </c>
      <c r="I14" s="24">
        <v>6149907</v>
      </c>
      <c r="J14" s="6">
        <v>6518901</v>
      </c>
      <c r="K14" s="25">
        <v>6518901</v>
      </c>
    </row>
    <row r="15" spans="1:11" ht="13.5">
      <c r="A15" s="22" t="s">
        <v>26</v>
      </c>
      <c r="B15" s="6">
        <v>18804671</v>
      </c>
      <c r="C15" s="6">
        <v>0</v>
      </c>
      <c r="D15" s="23">
        <v>18437137</v>
      </c>
      <c r="E15" s="24">
        <v>19522451</v>
      </c>
      <c r="F15" s="6">
        <v>19522452</v>
      </c>
      <c r="G15" s="25">
        <v>19522452</v>
      </c>
      <c r="H15" s="26">
        <v>11525993</v>
      </c>
      <c r="I15" s="24">
        <v>20693799</v>
      </c>
      <c r="J15" s="6">
        <v>21935427</v>
      </c>
      <c r="K15" s="25">
        <v>21935427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82385</v>
      </c>
      <c r="F16" s="6">
        <v>0</v>
      </c>
      <c r="G16" s="25">
        <v>0</v>
      </c>
      <c r="H16" s="26">
        <v>0</v>
      </c>
      <c r="I16" s="24">
        <v>1</v>
      </c>
      <c r="J16" s="6">
        <v>1</v>
      </c>
      <c r="K16" s="25">
        <v>1</v>
      </c>
    </row>
    <row r="17" spans="1:11" ht="13.5">
      <c r="A17" s="22" t="s">
        <v>27</v>
      </c>
      <c r="B17" s="6">
        <v>63311881</v>
      </c>
      <c r="C17" s="6">
        <v>4858368</v>
      </c>
      <c r="D17" s="23">
        <v>41530993</v>
      </c>
      <c r="E17" s="24">
        <v>54186403</v>
      </c>
      <c r="F17" s="6">
        <v>47659611</v>
      </c>
      <c r="G17" s="25">
        <v>47659611</v>
      </c>
      <c r="H17" s="26">
        <v>57977701</v>
      </c>
      <c r="I17" s="24">
        <v>55265557</v>
      </c>
      <c r="J17" s="6">
        <v>58568455</v>
      </c>
      <c r="K17" s="25">
        <v>58586027</v>
      </c>
    </row>
    <row r="18" spans="1:11" ht="13.5">
      <c r="A18" s="33" t="s">
        <v>28</v>
      </c>
      <c r="B18" s="34">
        <f>SUM(B11:B17)</f>
        <v>166216493</v>
      </c>
      <c r="C18" s="35">
        <f aca="true" t="shared" si="1" ref="C18:K18">SUM(C11:C17)</f>
        <v>35781816</v>
      </c>
      <c r="D18" s="36">
        <f t="shared" si="1"/>
        <v>136038930</v>
      </c>
      <c r="E18" s="34">
        <f t="shared" si="1"/>
        <v>154826698</v>
      </c>
      <c r="F18" s="35">
        <f t="shared" si="1"/>
        <v>145129829</v>
      </c>
      <c r="G18" s="37">
        <f t="shared" si="1"/>
        <v>145129829</v>
      </c>
      <c r="H18" s="38">
        <f t="shared" si="1"/>
        <v>115946145</v>
      </c>
      <c r="I18" s="34">
        <f t="shared" si="1"/>
        <v>148193600</v>
      </c>
      <c r="J18" s="35">
        <f t="shared" si="1"/>
        <v>156836708</v>
      </c>
      <c r="K18" s="37">
        <f t="shared" si="1"/>
        <v>160734691</v>
      </c>
    </row>
    <row r="19" spans="1:11" ht="13.5">
      <c r="A19" s="33" t="s">
        <v>29</v>
      </c>
      <c r="B19" s="39">
        <f>+B10-B18</f>
        <v>-70774038</v>
      </c>
      <c r="C19" s="40">
        <f aca="true" t="shared" si="2" ref="C19:K19">+C10-C18</f>
        <v>10766862</v>
      </c>
      <c r="D19" s="41">
        <f t="shared" si="2"/>
        <v>-36789177</v>
      </c>
      <c r="E19" s="39">
        <f t="shared" si="2"/>
        <v>-41269759</v>
      </c>
      <c r="F19" s="40">
        <f t="shared" si="2"/>
        <v>-11470158</v>
      </c>
      <c r="G19" s="42">
        <f t="shared" si="2"/>
        <v>-11470158</v>
      </c>
      <c r="H19" s="43">
        <f t="shared" si="2"/>
        <v>5861341</v>
      </c>
      <c r="I19" s="39">
        <f t="shared" si="2"/>
        <v>-10709871</v>
      </c>
      <c r="J19" s="40">
        <f t="shared" si="2"/>
        <v>-5333267</v>
      </c>
      <c r="K19" s="42">
        <f t="shared" si="2"/>
        <v>-5039144</v>
      </c>
    </row>
    <row r="20" spans="1:11" ht="25.5">
      <c r="A20" s="44" t="s">
        <v>30</v>
      </c>
      <c r="B20" s="45">
        <v>2101090</v>
      </c>
      <c r="C20" s="46">
        <v>10063000</v>
      </c>
      <c r="D20" s="47">
        <v>9109773</v>
      </c>
      <c r="E20" s="45">
        <v>14975001</v>
      </c>
      <c r="F20" s="46">
        <v>14975001</v>
      </c>
      <c r="G20" s="48">
        <v>14975001</v>
      </c>
      <c r="H20" s="49">
        <v>17918445</v>
      </c>
      <c r="I20" s="45">
        <v>24934001</v>
      </c>
      <c r="J20" s="46">
        <v>19397001</v>
      </c>
      <c r="K20" s="48">
        <v>30735001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-68672948</v>
      </c>
      <c r="C22" s="58">
        <f aca="true" t="shared" si="3" ref="C22:K22">SUM(C19:C21)</f>
        <v>20829862</v>
      </c>
      <c r="D22" s="59">
        <f t="shared" si="3"/>
        <v>-27679404</v>
      </c>
      <c r="E22" s="57">
        <f t="shared" si="3"/>
        <v>-26294758</v>
      </c>
      <c r="F22" s="58">
        <f t="shared" si="3"/>
        <v>3504843</v>
      </c>
      <c r="G22" s="60">
        <f t="shared" si="3"/>
        <v>3504843</v>
      </c>
      <c r="H22" s="61">
        <f t="shared" si="3"/>
        <v>23779786</v>
      </c>
      <c r="I22" s="57">
        <f t="shared" si="3"/>
        <v>14224130</v>
      </c>
      <c r="J22" s="58">
        <f t="shared" si="3"/>
        <v>14063734</v>
      </c>
      <c r="K22" s="60">
        <f t="shared" si="3"/>
        <v>25695857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-68672948</v>
      </c>
      <c r="C24" s="40">
        <f aca="true" t="shared" si="4" ref="C24:K24">SUM(C22:C23)</f>
        <v>20829862</v>
      </c>
      <c r="D24" s="41">
        <f t="shared" si="4"/>
        <v>-27679404</v>
      </c>
      <c r="E24" s="39">
        <f t="shared" si="4"/>
        <v>-26294758</v>
      </c>
      <c r="F24" s="40">
        <f t="shared" si="4"/>
        <v>3504843</v>
      </c>
      <c r="G24" s="42">
        <f t="shared" si="4"/>
        <v>3504843</v>
      </c>
      <c r="H24" s="43">
        <f t="shared" si="4"/>
        <v>23779786</v>
      </c>
      <c r="I24" s="39">
        <f t="shared" si="4"/>
        <v>14224130</v>
      </c>
      <c r="J24" s="40">
        <f t="shared" si="4"/>
        <v>14063734</v>
      </c>
      <c r="K24" s="42">
        <f t="shared" si="4"/>
        <v>25695857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4642783</v>
      </c>
      <c r="C27" s="7">
        <v>2349228</v>
      </c>
      <c r="D27" s="69">
        <v>0</v>
      </c>
      <c r="E27" s="70">
        <v>14975024</v>
      </c>
      <c r="F27" s="7">
        <v>15175013</v>
      </c>
      <c r="G27" s="71">
        <v>15175013</v>
      </c>
      <c r="H27" s="72">
        <v>15707040</v>
      </c>
      <c r="I27" s="70">
        <v>25234013</v>
      </c>
      <c r="J27" s="7">
        <v>19397016</v>
      </c>
      <c r="K27" s="71">
        <v>30701015</v>
      </c>
    </row>
    <row r="28" spans="1:11" ht="13.5">
      <c r="A28" s="73" t="s">
        <v>34</v>
      </c>
      <c r="B28" s="6">
        <v>4642783</v>
      </c>
      <c r="C28" s="6">
        <v>0</v>
      </c>
      <c r="D28" s="23">
        <v>0</v>
      </c>
      <c r="E28" s="24">
        <v>14975000</v>
      </c>
      <c r="F28" s="6">
        <v>14975000</v>
      </c>
      <c r="G28" s="25">
        <v>14975000</v>
      </c>
      <c r="H28" s="26">
        <v>0</v>
      </c>
      <c r="I28" s="24">
        <v>24934000</v>
      </c>
      <c r="J28" s="6">
        <v>19397002</v>
      </c>
      <c r="K28" s="25">
        <v>30701001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9</v>
      </c>
      <c r="F30" s="6">
        <v>9</v>
      </c>
      <c r="G30" s="25">
        <v>9</v>
      </c>
      <c r="H30" s="26">
        <v>0</v>
      </c>
      <c r="I30" s="24">
        <v>9</v>
      </c>
      <c r="J30" s="6">
        <v>9</v>
      </c>
      <c r="K30" s="25">
        <v>9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200000</v>
      </c>
      <c r="G31" s="25">
        <v>200000</v>
      </c>
      <c r="H31" s="26">
        <v>0</v>
      </c>
      <c r="I31" s="24">
        <v>300000</v>
      </c>
      <c r="J31" s="6">
        <v>1</v>
      </c>
      <c r="K31" s="25">
        <v>1</v>
      </c>
    </row>
    <row r="32" spans="1:11" ht="13.5">
      <c r="A32" s="33" t="s">
        <v>37</v>
      </c>
      <c r="B32" s="7">
        <f>SUM(B28:B31)</f>
        <v>4642783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14975009</v>
      </c>
      <c r="F32" s="7">
        <f t="shared" si="5"/>
        <v>15175009</v>
      </c>
      <c r="G32" s="71">
        <f t="shared" si="5"/>
        <v>15175009</v>
      </c>
      <c r="H32" s="72">
        <f t="shared" si="5"/>
        <v>0</v>
      </c>
      <c r="I32" s="70">
        <f t="shared" si="5"/>
        <v>25234009</v>
      </c>
      <c r="J32" s="7">
        <f t="shared" si="5"/>
        <v>19397012</v>
      </c>
      <c r="K32" s="71">
        <f t="shared" si="5"/>
        <v>30701011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15682592</v>
      </c>
      <c r="C35" s="6">
        <v>38940610</v>
      </c>
      <c r="D35" s="23">
        <v>25855197</v>
      </c>
      <c r="E35" s="24">
        <v>18008247</v>
      </c>
      <c r="F35" s="6">
        <v>28792181</v>
      </c>
      <c r="G35" s="25">
        <v>28792181</v>
      </c>
      <c r="H35" s="26">
        <v>118752800</v>
      </c>
      <c r="I35" s="24">
        <v>13222557</v>
      </c>
      <c r="J35" s="6">
        <v>13815104</v>
      </c>
      <c r="K35" s="25">
        <v>13927835</v>
      </c>
    </row>
    <row r="36" spans="1:11" ht="13.5">
      <c r="A36" s="22" t="s">
        <v>40</v>
      </c>
      <c r="B36" s="6">
        <v>652708920</v>
      </c>
      <c r="C36" s="6">
        <v>2349228</v>
      </c>
      <c r="D36" s="23">
        <v>616059696</v>
      </c>
      <c r="E36" s="24">
        <v>642320445</v>
      </c>
      <c r="F36" s="6">
        <v>641178440</v>
      </c>
      <c r="G36" s="25">
        <v>641178440</v>
      </c>
      <c r="H36" s="26">
        <v>561728567</v>
      </c>
      <c r="I36" s="24">
        <v>646678447</v>
      </c>
      <c r="J36" s="6">
        <v>698112723</v>
      </c>
      <c r="K36" s="25">
        <v>753985738</v>
      </c>
    </row>
    <row r="37" spans="1:11" ht="13.5">
      <c r="A37" s="22" t="s">
        <v>41</v>
      </c>
      <c r="B37" s="6">
        <v>75033788</v>
      </c>
      <c r="C37" s="6">
        <v>20459976</v>
      </c>
      <c r="D37" s="23">
        <v>81722965</v>
      </c>
      <c r="E37" s="24">
        <v>1530468</v>
      </c>
      <c r="F37" s="6">
        <v>83412271</v>
      </c>
      <c r="G37" s="25">
        <v>83412271</v>
      </c>
      <c r="H37" s="26">
        <v>108379245</v>
      </c>
      <c r="I37" s="24">
        <v>83077672</v>
      </c>
      <c r="J37" s="6">
        <v>73077672</v>
      </c>
      <c r="K37" s="25">
        <v>63077672</v>
      </c>
    </row>
    <row r="38" spans="1:11" ht="13.5">
      <c r="A38" s="22" t="s">
        <v>42</v>
      </c>
      <c r="B38" s="6">
        <v>8845957</v>
      </c>
      <c r="C38" s="6">
        <v>0</v>
      </c>
      <c r="D38" s="23">
        <v>19927513</v>
      </c>
      <c r="E38" s="24">
        <v>8846101</v>
      </c>
      <c r="F38" s="6">
        <v>18047023</v>
      </c>
      <c r="G38" s="25">
        <v>18047023</v>
      </c>
      <c r="H38" s="26">
        <v>4508222</v>
      </c>
      <c r="I38" s="24">
        <v>12432390</v>
      </c>
      <c r="J38" s="6">
        <v>12432390</v>
      </c>
      <c r="K38" s="25">
        <v>12432390</v>
      </c>
    </row>
    <row r="39" spans="1:11" ht="13.5">
      <c r="A39" s="22" t="s">
        <v>43</v>
      </c>
      <c r="B39" s="6">
        <v>584511767</v>
      </c>
      <c r="C39" s="6">
        <v>0</v>
      </c>
      <c r="D39" s="23">
        <v>540264417</v>
      </c>
      <c r="E39" s="24">
        <v>653012251</v>
      </c>
      <c r="F39" s="6">
        <v>564511148</v>
      </c>
      <c r="G39" s="25">
        <v>564511148</v>
      </c>
      <c r="H39" s="26">
        <v>543814117</v>
      </c>
      <c r="I39" s="24">
        <v>564391209</v>
      </c>
      <c r="J39" s="6">
        <v>626418032</v>
      </c>
      <c r="K39" s="25">
        <v>692403777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3035229</v>
      </c>
      <c r="C42" s="6">
        <v>0</v>
      </c>
      <c r="D42" s="23">
        <v>71370316</v>
      </c>
      <c r="E42" s="24">
        <v>49204297</v>
      </c>
      <c r="F42" s="6">
        <v>100143645</v>
      </c>
      <c r="G42" s="25">
        <v>100143645</v>
      </c>
      <c r="H42" s="26">
        <v>-755947</v>
      </c>
      <c r="I42" s="24">
        <v>25512400</v>
      </c>
      <c r="J42" s="6">
        <v>19989274</v>
      </c>
      <c r="K42" s="25">
        <v>30847512</v>
      </c>
    </row>
    <row r="43" spans="1:11" ht="13.5">
      <c r="A43" s="22" t="s">
        <v>46</v>
      </c>
      <c r="B43" s="6">
        <v>-4642783</v>
      </c>
      <c r="C43" s="6">
        <v>0</v>
      </c>
      <c r="D43" s="23">
        <v>-8412326</v>
      </c>
      <c r="E43" s="24">
        <v>0</v>
      </c>
      <c r="F43" s="6">
        <v>1</v>
      </c>
      <c r="G43" s="25">
        <v>1</v>
      </c>
      <c r="H43" s="26">
        <v>0</v>
      </c>
      <c r="I43" s="24">
        <v>-24934000</v>
      </c>
      <c r="J43" s="6">
        <v>-19397000</v>
      </c>
      <c r="K43" s="25">
        <v>-30735000</v>
      </c>
    </row>
    <row r="44" spans="1:11" ht="13.5">
      <c r="A44" s="22" t="s">
        <v>47</v>
      </c>
      <c r="B44" s="6">
        <v>1568664</v>
      </c>
      <c r="C44" s="6">
        <v>21204</v>
      </c>
      <c r="D44" s="23">
        <v>170311</v>
      </c>
      <c r="E44" s="24">
        <v>-191483</v>
      </c>
      <c r="F44" s="6">
        <v>-6</v>
      </c>
      <c r="G44" s="25">
        <v>-6</v>
      </c>
      <c r="H44" s="26">
        <v>-75956474</v>
      </c>
      <c r="I44" s="24">
        <v>4</v>
      </c>
      <c r="J44" s="6">
        <v>4</v>
      </c>
      <c r="K44" s="25">
        <v>4</v>
      </c>
    </row>
    <row r="45" spans="1:11" ht="13.5">
      <c r="A45" s="33" t="s">
        <v>48</v>
      </c>
      <c r="B45" s="7">
        <v>2528826</v>
      </c>
      <c r="C45" s="7">
        <v>21204</v>
      </c>
      <c r="D45" s="69">
        <v>64987997</v>
      </c>
      <c r="E45" s="70">
        <v>49012845</v>
      </c>
      <c r="F45" s="7">
        <v>100143657</v>
      </c>
      <c r="G45" s="71">
        <v>100143657</v>
      </c>
      <c r="H45" s="72">
        <v>1062338</v>
      </c>
      <c r="I45" s="70">
        <v>2384443</v>
      </c>
      <c r="J45" s="7">
        <v>2976945</v>
      </c>
      <c r="K45" s="71">
        <v>3089673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2528826</v>
      </c>
      <c r="C48" s="6">
        <v>-5559960</v>
      </c>
      <c r="D48" s="23">
        <v>1859696</v>
      </c>
      <c r="E48" s="24">
        <v>18007895</v>
      </c>
      <c r="F48" s="6">
        <v>2090052</v>
      </c>
      <c r="G48" s="25">
        <v>2090052</v>
      </c>
      <c r="H48" s="26">
        <v>2135244</v>
      </c>
      <c r="I48" s="24">
        <v>2384661</v>
      </c>
      <c r="J48" s="6">
        <v>2977210</v>
      </c>
      <c r="K48" s="25">
        <v>3089941</v>
      </c>
    </row>
    <row r="49" spans="1:11" ht="13.5">
      <c r="A49" s="22" t="s">
        <v>51</v>
      </c>
      <c r="B49" s="6">
        <f>+B75</f>
        <v>63580427.33266247</v>
      </c>
      <c r="C49" s="6">
        <f aca="true" t="shared" si="6" ref="C49:K49">+C75</f>
        <v>20438772</v>
      </c>
      <c r="D49" s="23">
        <f t="shared" si="6"/>
        <v>66667825.60310188</v>
      </c>
      <c r="E49" s="24">
        <f t="shared" si="6"/>
        <v>1530134.009371239</v>
      </c>
      <c r="F49" s="6">
        <f t="shared" si="6"/>
        <v>66521221.28127554</v>
      </c>
      <c r="G49" s="25">
        <f t="shared" si="6"/>
        <v>66521221.28127554</v>
      </c>
      <c r="H49" s="26">
        <f t="shared" si="6"/>
        <v>24324133.670401894</v>
      </c>
      <c r="I49" s="24">
        <f t="shared" si="6"/>
        <v>74139496.29370828</v>
      </c>
      <c r="J49" s="6">
        <f t="shared" si="6"/>
        <v>63907019.267239</v>
      </c>
      <c r="K49" s="25">
        <f t="shared" si="6"/>
        <v>53906530.105713956</v>
      </c>
    </row>
    <row r="50" spans="1:11" ht="13.5">
      <c r="A50" s="33" t="s">
        <v>52</v>
      </c>
      <c r="B50" s="7">
        <f>+B48-B49</f>
        <v>-61051601.33266247</v>
      </c>
      <c r="C50" s="7">
        <f aca="true" t="shared" si="7" ref="C50:K50">+C48-C49</f>
        <v>-25998732</v>
      </c>
      <c r="D50" s="69">
        <f t="shared" si="7"/>
        <v>-64808129.60310188</v>
      </c>
      <c r="E50" s="70">
        <f t="shared" si="7"/>
        <v>16477760.99062876</v>
      </c>
      <c r="F50" s="7">
        <f t="shared" si="7"/>
        <v>-64431169.28127554</v>
      </c>
      <c r="G50" s="71">
        <f t="shared" si="7"/>
        <v>-64431169.28127554</v>
      </c>
      <c r="H50" s="72">
        <f t="shared" si="7"/>
        <v>-22188889.670401894</v>
      </c>
      <c r="I50" s="70">
        <f t="shared" si="7"/>
        <v>-71754835.29370828</v>
      </c>
      <c r="J50" s="7">
        <f t="shared" si="7"/>
        <v>-60929809.267239</v>
      </c>
      <c r="K50" s="71">
        <f t="shared" si="7"/>
        <v>-50816589.105713956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657351685</v>
      </c>
      <c r="C53" s="6">
        <v>2349228</v>
      </c>
      <c r="D53" s="23">
        <v>616059696</v>
      </c>
      <c r="E53" s="24">
        <v>642320434</v>
      </c>
      <c r="F53" s="6">
        <v>641178431</v>
      </c>
      <c r="G53" s="25">
        <v>641178431</v>
      </c>
      <c r="H53" s="26">
        <v>561728567</v>
      </c>
      <c r="I53" s="24">
        <v>646678437</v>
      </c>
      <c r="J53" s="6">
        <v>698112713</v>
      </c>
      <c r="K53" s="25">
        <v>753985728</v>
      </c>
    </row>
    <row r="54" spans="1:11" ht="13.5">
      <c r="A54" s="22" t="s">
        <v>55</v>
      </c>
      <c r="B54" s="6">
        <v>46671697</v>
      </c>
      <c r="C54" s="6">
        <v>0</v>
      </c>
      <c r="D54" s="23">
        <v>31508609</v>
      </c>
      <c r="E54" s="24">
        <v>28565435</v>
      </c>
      <c r="F54" s="6">
        <v>31603327</v>
      </c>
      <c r="G54" s="25">
        <v>31603327</v>
      </c>
      <c r="H54" s="26">
        <v>0</v>
      </c>
      <c r="I54" s="24">
        <v>24466142</v>
      </c>
      <c r="J54" s="6">
        <v>25693085</v>
      </c>
      <c r="K54" s="25">
        <v>26958482</v>
      </c>
    </row>
    <row r="55" spans="1:11" ht="13.5">
      <c r="A55" s="22" t="s">
        <v>56</v>
      </c>
      <c r="B55" s="6">
        <v>0</v>
      </c>
      <c r="C55" s="6">
        <v>1553928</v>
      </c>
      <c r="D55" s="23">
        <v>0</v>
      </c>
      <c r="E55" s="24">
        <v>14975011</v>
      </c>
      <c r="F55" s="6">
        <v>9970000</v>
      </c>
      <c r="G55" s="25">
        <v>9970000</v>
      </c>
      <c r="H55" s="26">
        <v>11072740</v>
      </c>
      <c r="I55" s="24">
        <v>9934000</v>
      </c>
      <c r="J55" s="6">
        <v>10397001</v>
      </c>
      <c r="K55" s="25">
        <v>10701001</v>
      </c>
    </row>
    <row r="56" spans="1:11" ht="13.5">
      <c r="A56" s="22" t="s">
        <v>57</v>
      </c>
      <c r="B56" s="6">
        <v>0</v>
      </c>
      <c r="C56" s="6">
        <v>784572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-3838566</v>
      </c>
      <c r="C59" s="6">
        <v>-453642</v>
      </c>
      <c r="D59" s="23">
        <v>5508753</v>
      </c>
      <c r="E59" s="24">
        <v>725197</v>
      </c>
      <c r="F59" s="6">
        <v>725197</v>
      </c>
      <c r="G59" s="25">
        <v>725197</v>
      </c>
      <c r="H59" s="26">
        <v>1058739</v>
      </c>
      <c r="I59" s="24">
        <v>1139934</v>
      </c>
      <c r="J59" s="6">
        <v>1208330</v>
      </c>
      <c r="K59" s="25">
        <v>1208330</v>
      </c>
    </row>
    <row r="60" spans="1:11" ht="13.5">
      <c r="A60" s="90" t="s">
        <v>60</v>
      </c>
      <c r="B60" s="6">
        <v>1515567</v>
      </c>
      <c r="C60" s="6">
        <v>-5810047</v>
      </c>
      <c r="D60" s="23">
        <v>961422</v>
      </c>
      <c r="E60" s="24">
        <v>921479</v>
      </c>
      <c r="F60" s="6">
        <v>921479</v>
      </c>
      <c r="G60" s="25">
        <v>921479</v>
      </c>
      <c r="H60" s="26">
        <v>1454617</v>
      </c>
      <c r="I60" s="24">
        <v>1371281</v>
      </c>
      <c r="J60" s="6">
        <v>1453558</v>
      </c>
      <c r="K60" s="25">
        <v>1540772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0.3328708262385455</v>
      </c>
      <c r="C70" s="5">
        <f aca="true" t="shared" si="8" ref="C70:K70">IF(ISERROR(C71/C72),0,(C71/C72))</f>
        <v>0</v>
      </c>
      <c r="D70" s="5">
        <f t="shared" si="8"/>
        <v>0.46554886561537806</v>
      </c>
      <c r="E70" s="5">
        <f t="shared" si="8"/>
        <v>0.47997116541860446</v>
      </c>
      <c r="F70" s="5">
        <f t="shared" si="8"/>
        <v>0.5197208520402166</v>
      </c>
      <c r="G70" s="5">
        <f t="shared" si="8"/>
        <v>0.5197208520402166</v>
      </c>
      <c r="H70" s="5">
        <f t="shared" si="8"/>
        <v>-0.010374198174290151</v>
      </c>
      <c r="I70" s="5">
        <f t="shared" si="8"/>
        <v>0.5407700264961421</v>
      </c>
      <c r="J70" s="5">
        <f t="shared" si="8"/>
        <v>0.5622205672722318</v>
      </c>
      <c r="K70" s="5">
        <f t="shared" si="8"/>
        <v>0.5622657017553405</v>
      </c>
    </row>
    <row r="71" spans="1:11" ht="12.75" hidden="1">
      <c r="A71" s="2" t="s">
        <v>112</v>
      </c>
      <c r="B71" s="2">
        <f>+B83</f>
        <v>20522761</v>
      </c>
      <c r="C71" s="2">
        <f aca="true" t="shared" si="9" ref="C71:K71">+C83</f>
        <v>0</v>
      </c>
      <c r="D71" s="2">
        <f t="shared" si="9"/>
        <v>22123782</v>
      </c>
      <c r="E71" s="2">
        <f t="shared" si="9"/>
        <v>34229507</v>
      </c>
      <c r="F71" s="2">
        <f t="shared" si="9"/>
        <v>46471855</v>
      </c>
      <c r="G71" s="2">
        <f t="shared" si="9"/>
        <v>46471855</v>
      </c>
      <c r="H71" s="2">
        <f t="shared" si="9"/>
        <v>-693335</v>
      </c>
      <c r="I71" s="2">
        <f t="shared" si="9"/>
        <v>49681347</v>
      </c>
      <c r="J71" s="2">
        <f t="shared" si="9"/>
        <v>58228862</v>
      </c>
      <c r="K71" s="2">
        <f t="shared" si="9"/>
        <v>59060689</v>
      </c>
    </row>
    <row r="72" spans="1:11" ht="12.75" hidden="1">
      <c r="A72" s="2" t="s">
        <v>113</v>
      </c>
      <c r="B72" s="2">
        <f>+B77</f>
        <v>61653829</v>
      </c>
      <c r="C72" s="2">
        <f aca="true" t="shared" si="10" ref="C72:K72">+C77</f>
        <v>16338386</v>
      </c>
      <c r="D72" s="2">
        <f t="shared" si="10"/>
        <v>47521933</v>
      </c>
      <c r="E72" s="2">
        <f t="shared" si="10"/>
        <v>71315757</v>
      </c>
      <c r="F72" s="2">
        <f t="shared" si="10"/>
        <v>89416953</v>
      </c>
      <c r="G72" s="2">
        <f t="shared" si="10"/>
        <v>89416953</v>
      </c>
      <c r="H72" s="2">
        <f t="shared" si="10"/>
        <v>66832635</v>
      </c>
      <c r="I72" s="2">
        <f t="shared" si="10"/>
        <v>91871488</v>
      </c>
      <c r="J72" s="2">
        <f t="shared" si="10"/>
        <v>103569427</v>
      </c>
      <c r="K72" s="2">
        <f t="shared" si="10"/>
        <v>105040533</v>
      </c>
    </row>
    <row r="73" spans="1:11" ht="12.75" hidden="1">
      <c r="A73" s="2" t="s">
        <v>114</v>
      </c>
      <c r="B73" s="2">
        <f>+B74</f>
        <v>23239643.500000004</v>
      </c>
      <c r="C73" s="2">
        <f aca="true" t="shared" si="11" ref="C73:K73">+(C78+C80+C81+C82)-(B78+B80+B81+B82)</f>
        <v>31357710</v>
      </c>
      <c r="D73" s="2">
        <f t="shared" si="11"/>
        <v>-20616978</v>
      </c>
      <c r="E73" s="2">
        <f t="shared" si="11"/>
        <v>-23883267</v>
      </c>
      <c r="F73" s="2">
        <f>+(F78+F80+F81+F82)-(D78+D80+D81+D82)</f>
        <v>2695722</v>
      </c>
      <c r="G73" s="2">
        <f>+(G78+G80+G81+G82)-(D78+D80+D81+D82)</f>
        <v>2695722</v>
      </c>
      <c r="H73" s="2">
        <f>+(H78+H80+H81+H82)-(D78+D80+D81+D82)</f>
        <v>92622055</v>
      </c>
      <c r="I73" s="2">
        <f>+(I78+I80+I81+I82)-(E78+E80+E81+E82)</f>
        <v>10837544</v>
      </c>
      <c r="J73" s="2">
        <f t="shared" si="11"/>
        <v>-2</v>
      </c>
      <c r="K73" s="2">
        <f t="shared" si="11"/>
        <v>0</v>
      </c>
    </row>
    <row r="74" spans="1:11" ht="12.75" hidden="1">
      <c r="A74" s="2" t="s">
        <v>115</v>
      </c>
      <c r="B74" s="2">
        <f>+TREND(C74:E74)</f>
        <v>23239643.500000004</v>
      </c>
      <c r="C74" s="2">
        <f>+C73</f>
        <v>31357710</v>
      </c>
      <c r="D74" s="2">
        <f aca="true" t="shared" si="12" ref="D74:K74">+D73</f>
        <v>-20616978</v>
      </c>
      <c r="E74" s="2">
        <f t="shared" si="12"/>
        <v>-23883267</v>
      </c>
      <c r="F74" s="2">
        <f t="shared" si="12"/>
        <v>2695722</v>
      </c>
      <c r="G74" s="2">
        <f t="shared" si="12"/>
        <v>2695722</v>
      </c>
      <c r="H74" s="2">
        <f t="shared" si="12"/>
        <v>92622055</v>
      </c>
      <c r="I74" s="2">
        <f t="shared" si="12"/>
        <v>10837544</v>
      </c>
      <c r="J74" s="2">
        <f t="shared" si="12"/>
        <v>-2</v>
      </c>
      <c r="K74" s="2">
        <f t="shared" si="12"/>
        <v>0</v>
      </c>
    </row>
    <row r="75" spans="1:11" ht="12.75" hidden="1">
      <c r="A75" s="2" t="s">
        <v>116</v>
      </c>
      <c r="B75" s="2">
        <f>+B84-(((B80+B81+B78)*B70)-B79)</f>
        <v>63580427.33266247</v>
      </c>
      <c r="C75" s="2">
        <f aca="true" t="shared" si="13" ref="C75:K75">+C84-(((C80+C81+C78)*C70)-C79)</f>
        <v>20438772</v>
      </c>
      <c r="D75" s="2">
        <f t="shared" si="13"/>
        <v>66667825.60310188</v>
      </c>
      <c r="E75" s="2">
        <f t="shared" si="13"/>
        <v>1530134.009371239</v>
      </c>
      <c r="F75" s="2">
        <f t="shared" si="13"/>
        <v>66521221.28127554</v>
      </c>
      <c r="G75" s="2">
        <f t="shared" si="13"/>
        <v>66521221.28127554</v>
      </c>
      <c r="H75" s="2">
        <f t="shared" si="13"/>
        <v>24324133.670401894</v>
      </c>
      <c r="I75" s="2">
        <f t="shared" si="13"/>
        <v>74139496.29370828</v>
      </c>
      <c r="J75" s="2">
        <f t="shared" si="13"/>
        <v>63907019.267239</v>
      </c>
      <c r="K75" s="2">
        <f t="shared" si="13"/>
        <v>53906530.105713956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61653829</v>
      </c>
      <c r="C77" s="3">
        <v>16338386</v>
      </c>
      <c r="D77" s="3">
        <v>47521933</v>
      </c>
      <c r="E77" s="3">
        <v>71315757</v>
      </c>
      <c r="F77" s="3">
        <v>89416953</v>
      </c>
      <c r="G77" s="3">
        <v>89416953</v>
      </c>
      <c r="H77" s="3">
        <v>66832635</v>
      </c>
      <c r="I77" s="3">
        <v>91871488</v>
      </c>
      <c r="J77" s="3">
        <v>103569427</v>
      </c>
      <c r="K77" s="3">
        <v>105040533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-1</v>
      </c>
      <c r="G78" s="3">
        <v>-1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67955302</v>
      </c>
      <c r="C79" s="3">
        <v>20438772</v>
      </c>
      <c r="D79" s="3">
        <v>77461820</v>
      </c>
      <c r="E79" s="3">
        <v>1530290</v>
      </c>
      <c r="F79" s="3">
        <v>80335045</v>
      </c>
      <c r="G79" s="3">
        <v>80335045</v>
      </c>
      <c r="H79" s="3">
        <v>23115481</v>
      </c>
      <c r="I79" s="3">
        <v>80000291</v>
      </c>
      <c r="J79" s="3">
        <v>70000291</v>
      </c>
      <c r="K79" s="3">
        <v>60000291</v>
      </c>
    </row>
    <row r="80" spans="1:11" ht="12.75" hidden="1">
      <c r="A80" s="1" t="s">
        <v>69</v>
      </c>
      <c r="B80" s="3">
        <v>12901145</v>
      </c>
      <c r="C80" s="3">
        <v>40582918</v>
      </c>
      <c r="D80" s="3">
        <v>9268036</v>
      </c>
      <c r="E80" s="3">
        <v>68</v>
      </c>
      <c r="F80" s="3">
        <v>10834493</v>
      </c>
      <c r="G80" s="3">
        <v>10834493</v>
      </c>
      <c r="H80" s="3">
        <v>91384109</v>
      </c>
      <c r="I80" s="3">
        <v>10837608</v>
      </c>
      <c r="J80" s="3">
        <v>10837606</v>
      </c>
      <c r="K80" s="3">
        <v>10837606</v>
      </c>
    </row>
    <row r="81" spans="1:11" ht="12.75" hidden="1">
      <c r="A81" s="1" t="s">
        <v>70</v>
      </c>
      <c r="B81" s="3">
        <v>241715</v>
      </c>
      <c r="C81" s="3">
        <v>3917652</v>
      </c>
      <c r="D81" s="3">
        <v>13917488</v>
      </c>
      <c r="E81" s="3">
        <v>257</v>
      </c>
      <c r="F81" s="3">
        <v>15744822</v>
      </c>
      <c r="G81" s="3">
        <v>15744822</v>
      </c>
      <c r="H81" s="3">
        <v>25121538</v>
      </c>
      <c r="I81" s="3">
        <v>261</v>
      </c>
      <c r="J81" s="3">
        <v>261</v>
      </c>
      <c r="K81" s="3">
        <v>261</v>
      </c>
    </row>
    <row r="82" spans="1:11" ht="12.75" hidden="1">
      <c r="A82" s="1" t="s">
        <v>71</v>
      </c>
      <c r="B82" s="3">
        <v>0</v>
      </c>
      <c r="C82" s="3">
        <v>0</v>
      </c>
      <c r="D82" s="3">
        <v>698068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20522761</v>
      </c>
      <c r="C83" s="3">
        <v>0</v>
      </c>
      <c r="D83" s="3">
        <v>22123782</v>
      </c>
      <c r="E83" s="3">
        <v>34229507</v>
      </c>
      <c r="F83" s="3">
        <v>46471855</v>
      </c>
      <c r="G83" s="3">
        <v>46471855</v>
      </c>
      <c r="H83" s="3">
        <v>-693335</v>
      </c>
      <c r="I83" s="3">
        <v>49681347</v>
      </c>
      <c r="J83" s="3">
        <v>58228862</v>
      </c>
      <c r="K83" s="3">
        <v>59060689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8881166</v>
      </c>
      <c r="C5" s="6">
        <v>-295622</v>
      </c>
      <c r="D5" s="23">
        <v>-76193</v>
      </c>
      <c r="E5" s="24">
        <v>346268</v>
      </c>
      <c r="F5" s="6">
        <v>11033154</v>
      </c>
      <c r="G5" s="25">
        <v>11033154</v>
      </c>
      <c r="H5" s="26">
        <v>10987892</v>
      </c>
      <c r="I5" s="24">
        <v>17347747</v>
      </c>
      <c r="J5" s="6">
        <v>18145744</v>
      </c>
      <c r="K5" s="25">
        <v>18980447</v>
      </c>
    </row>
    <row r="6" spans="1:11" ht="13.5">
      <c r="A6" s="22" t="s">
        <v>19</v>
      </c>
      <c r="B6" s="6">
        <v>42156927</v>
      </c>
      <c r="C6" s="6">
        <v>53447895</v>
      </c>
      <c r="D6" s="23">
        <v>53164611</v>
      </c>
      <c r="E6" s="24">
        <v>67656353</v>
      </c>
      <c r="F6" s="6">
        <v>64053657</v>
      </c>
      <c r="G6" s="25">
        <v>64053657</v>
      </c>
      <c r="H6" s="26">
        <v>52603715</v>
      </c>
      <c r="I6" s="24">
        <v>69428063</v>
      </c>
      <c r="J6" s="6">
        <v>72621753</v>
      </c>
      <c r="K6" s="25">
        <v>75962353</v>
      </c>
    </row>
    <row r="7" spans="1:11" ht="13.5">
      <c r="A7" s="22" t="s">
        <v>20</v>
      </c>
      <c r="B7" s="6">
        <v>453176</v>
      </c>
      <c r="C7" s="6">
        <v>337419</v>
      </c>
      <c r="D7" s="23">
        <v>142490</v>
      </c>
      <c r="E7" s="24">
        <v>570000</v>
      </c>
      <c r="F7" s="6">
        <v>725000</v>
      </c>
      <c r="G7" s="25">
        <v>725000</v>
      </c>
      <c r="H7" s="26">
        <v>710284</v>
      </c>
      <c r="I7" s="24">
        <v>949000</v>
      </c>
      <c r="J7" s="6">
        <v>992654</v>
      </c>
      <c r="K7" s="25">
        <v>1038316</v>
      </c>
    </row>
    <row r="8" spans="1:11" ht="13.5">
      <c r="A8" s="22" t="s">
        <v>21</v>
      </c>
      <c r="B8" s="6">
        <v>36658000</v>
      </c>
      <c r="C8" s="6">
        <v>40144000</v>
      </c>
      <c r="D8" s="23">
        <v>47229000</v>
      </c>
      <c r="E8" s="24">
        <v>53138500</v>
      </c>
      <c r="F8" s="6">
        <v>55901500</v>
      </c>
      <c r="G8" s="25">
        <v>55901500</v>
      </c>
      <c r="H8" s="26">
        <v>46157000</v>
      </c>
      <c r="I8" s="24">
        <v>66652150</v>
      </c>
      <c r="J8" s="6">
        <v>62280350</v>
      </c>
      <c r="K8" s="25">
        <v>66749450</v>
      </c>
    </row>
    <row r="9" spans="1:11" ht="13.5">
      <c r="A9" s="22" t="s">
        <v>22</v>
      </c>
      <c r="B9" s="6">
        <v>6882767</v>
      </c>
      <c r="C9" s="6">
        <v>22644941</v>
      </c>
      <c r="D9" s="23">
        <v>19085150</v>
      </c>
      <c r="E9" s="24">
        <v>32529318</v>
      </c>
      <c r="F9" s="6">
        <v>39538898</v>
      </c>
      <c r="G9" s="25">
        <v>39538898</v>
      </c>
      <c r="H9" s="26">
        <v>8943397</v>
      </c>
      <c r="I9" s="24">
        <v>46144588</v>
      </c>
      <c r="J9" s="6">
        <v>48267262</v>
      </c>
      <c r="K9" s="25">
        <v>50479763</v>
      </c>
    </row>
    <row r="10" spans="1:11" ht="25.5">
      <c r="A10" s="27" t="s">
        <v>106</v>
      </c>
      <c r="B10" s="28">
        <f>SUM(B5:B9)</f>
        <v>95032036</v>
      </c>
      <c r="C10" s="29">
        <f aca="true" t="shared" si="0" ref="C10:K10">SUM(C5:C9)</f>
        <v>116278633</v>
      </c>
      <c r="D10" s="30">
        <f t="shared" si="0"/>
        <v>119545058</v>
      </c>
      <c r="E10" s="28">
        <f t="shared" si="0"/>
        <v>154240439</v>
      </c>
      <c r="F10" s="29">
        <f t="shared" si="0"/>
        <v>171252209</v>
      </c>
      <c r="G10" s="31">
        <f t="shared" si="0"/>
        <v>171252209</v>
      </c>
      <c r="H10" s="32">
        <f t="shared" si="0"/>
        <v>119402288</v>
      </c>
      <c r="I10" s="28">
        <f t="shared" si="0"/>
        <v>200521548</v>
      </c>
      <c r="J10" s="29">
        <f t="shared" si="0"/>
        <v>202307763</v>
      </c>
      <c r="K10" s="31">
        <f t="shared" si="0"/>
        <v>213210329</v>
      </c>
    </row>
    <row r="11" spans="1:11" ht="13.5">
      <c r="A11" s="22" t="s">
        <v>23</v>
      </c>
      <c r="B11" s="6">
        <v>38985218</v>
      </c>
      <c r="C11" s="6">
        <v>43303770</v>
      </c>
      <c r="D11" s="23">
        <v>43353136</v>
      </c>
      <c r="E11" s="24">
        <v>58563391</v>
      </c>
      <c r="F11" s="6">
        <v>53200344</v>
      </c>
      <c r="G11" s="25">
        <v>53200344</v>
      </c>
      <c r="H11" s="26">
        <v>47049466</v>
      </c>
      <c r="I11" s="24">
        <v>60941698</v>
      </c>
      <c r="J11" s="6">
        <v>63745021</v>
      </c>
      <c r="K11" s="25">
        <v>66677291</v>
      </c>
    </row>
    <row r="12" spans="1:11" ht="13.5">
      <c r="A12" s="22" t="s">
        <v>24</v>
      </c>
      <c r="B12" s="6">
        <v>3428913</v>
      </c>
      <c r="C12" s="6">
        <v>3060290</v>
      </c>
      <c r="D12" s="23">
        <v>4046900</v>
      </c>
      <c r="E12" s="24">
        <v>4397985</v>
      </c>
      <c r="F12" s="6">
        <v>4354095</v>
      </c>
      <c r="G12" s="25">
        <v>4354095</v>
      </c>
      <c r="H12" s="26">
        <v>3795880</v>
      </c>
      <c r="I12" s="24">
        <v>4617884</v>
      </c>
      <c r="J12" s="6">
        <v>4830308</v>
      </c>
      <c r="K12" s="25">
        <v>5052501</v>
      </c>
    </row>
    <row r="13" spans="1:11" ht="13.5">
      <c r="A13" s="22" t="s">
        <v>107</v>
      </c>
      <c r="B13" s="6">
        <v>29103552</v>
      </c>
      <c r="C13" s="6">
        <v>26225869</v>
      </c>
      <c r="D13" s="23">
        <v>33488510</v>
      </c>
      <c r="E13" s="24">
        <v>31837252</v>
      </c>
      <c r="F13" s="6">
        <v>31534000</v>
      </c>
      <c r="G13" s="25">
        <v>31534000</v>
      </c>
      <c r="H13" s="26">
        <v>357602</v>
      </c>
      <c r="I13" s="24">
        <v>32172466</v>
      </c>
      <c r="J13" s="6">
        <v>33652396</v>
      </c>
      <c r="K13" s="25">
        <v>35200409</v>
      </c>
    </row>
    <row r="14" spans="1:11" ht="13.5">
      <c r="A14" s="22" t="s">
        <v>25</v>
      </c>
      <c r="B14" s="6">
        <v>3947340</v>
      </c>
      <c r="C14" s="6">
        <v>75415</v>
      </c>
      <c r="D14" s="23">
        <v>12000</v>
      </c>
      <c r="E14" s="24">
        <v>13200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26027662</v>
      </c>
      <c r="C15" s="6">
        <v>18468343</v>
      </c>
      <c r="D15" s="23">
        <v>24805409</v>
      </c>
      <c r="E15" s="24">
        <v>28700750</v>
      </c>
      <c r="F15" s="6">
        <v>28735750</v>
      </c>
      <c r="G15" s="25">
        <v>28735750</v>
      </c>
      <c r="H15" s="26">
        <v>22119762</v>
      </c>
      <c r="I15" s="24">
        <v>35152500</v>
      </c>
      <c r="J15" s="6">
        <v>36769515</v>
      </c>
      <c r="K15" s="25">
        <v>38460911</v>
      </c>
    </row>
    <row r="16" spans="1:11" ht="13.5">
      <c r="A16" s="22" t="s">
        <v>21</v>
      </c>
      <c r="B16" s="6">
        <v>0</v>
      </c>
      <c r="C16" s="6">
        <v>27865</v>
      </c>
      <c r="D16" s="23">
        <v>-20544</v>
      </c>
      <c r="E16" s="24">
        <v>40000</v>
      </c>
      <c r="F16" s="6">
        <v>40000</v>
      </c>
      <c r="G16" s="25">
        <v>40000</v>
      </c>
      <c r="H16" s="26">
        <v>0</v>
      </c>
      <c r="I16" s="24">
        <v>40000</v>
      </c>
      <c r="J16" s="6">
        <v>41840</v>
      </c>
      <c r="K16" s="25">
        <v>43765</v>
      </c>
    </row>
    <row r="17" spans="1:11" ht="13.5">
      <c r="A17" s="22" t="s">
        <v>27</v>
      </c>
      <c r="B17" s="6">
        <v>32397425</v>
      </c>
      <c r="C17" s="6">
        <v>50614958</v>
      </c>
      <c r="D17" s="23">
        <v>38063594</v>
      </c>
      <c r="E17" s="24">
        <v>51096389</v>
      </c>
      <c r="F17" s="6">
        <v>53022713</v>
      </c>
      <c r="G17" s="25">
        <v>53022713</v>
      </c>
      <c r="H17" s="26">
        <v>21035294</v>
      </c>
      <c r="I17" s="24">
        <v>63117570</v>
      </c>
      <c r="J17" s="6">
        <v>66020982</v>
      </c>
      <c r="K17" s="25">
        <v>69057942</v>
      </c>
    </row>
    <row r="18" spans="1:11" ht="13.5">
      <c r="A18" s="33" t="s">
        <v>28</v>
      </c>
      <c r="B18" s="34">
        <f>SUM(B11:B17)</f>
        <v>133890110</v>
      </c>
      <c r="C18" s="35">
        <f aca="true" t="shared" si="1" ref="C18:K18">SUM(C11:C17)</f>
        <v>141776510</v>
      </c>
      <c r="D18" s="36">
        <f t="shared" si="1"/>
        <v>143749005</v>
      </c>
      <c r="E18" s="34">
        <f t="shared" si="1"/>
        <v>174648967</v>
      </c>
      <c r="F18" s="35">
        <f t="shared" si="1"/>
        <v>170886902</v>
      </c>
      <c r="G18" s="37">
        <f t="shared" si="1"/>
        <v>170886902</v>
      </c>
      <c r="H18" s="38">
        <f t="shared" si="1"/>
        <v>94358004</v>
      </c>
      <c r="I18" s="34">
        <f t="shared" si="1"/>
        <v>196042118</v>
      </c>
      <c r="J18" s="35">
        <f t="shared" si="1"/>
        <v>205060062</v>
      </c>
      <c r="K18" s="37">
        <f t="shared" si="1"/>
        <v>214492819</v>
      </c>
    </row>
    <row r="19" spans="1:11" ht="13.5">
      <c r="A19" s="33" t="s">
        <v>29</v>
      </c>
      <c r="B19" s="39">
        <f>+B10-B18</f>
        <v>-38858074</v>
      </c>
      <c r="C19" s="40">
        <f aca="true" t="shared" si="2" ref="C19:K19">+C10-C18</f>
        <v>-25497877</v>
      </c>
      <c r="D19" s="41">
        <f t="shared" si="2"/>
        <v>-24203947</v>
      </c>
      <c r="E19" s="39">
        <f t="shared" si="2"/>
        <v>-20408528</v>
      </c>
      <c r="F19" s="40">
        <f t="shared" si="2"/>
        <v>365307</v>
      </c>
      <c r="G19" s="42">
        <f t="shared" si="2"/>
        <v>365307</v>
      </c>
      <c r="H19" s="43">
        <f t="shared" si="2"/>
        <v>25044284</v>
      </c>
      <c r="I19" s="39">
        <f t="shared" si="2"/>
        <v>4479430</v>
      </c>
      <c r="J19" s="40">
        <f t="shared" si="2"/>
        <v>-2752299</v>
      </c>
      <c r="K19" s="42">
        <f t="shared" si="2"/>
        <v>-1282490</v>
      </c>
    </row>
    <row r="20" spans="1:11" ht="25.5">
      <c r="A20" s="44" t="s">
        <v>30</v>
      </c>
      <c r="B20" s="45">
        <v>34261066</v>
      </c>
      <c r="C20" s="46">
        <v>0</v>
      </c>
      <c r="D20" s="47">
        <v>17525603</v>
      </c>
      <c r="E20" s="45">
        <v>37235500</v>
      </c>
      <c r="F20" s="46">
        <v>37235500</v>
      </c>
      <c r="G20" s="48">
        <v>37235500</v>
      </c>
      <c r="H20" s="49">
        <v>37810933</v>
      </c>
      <c r="I20" s="45">
        <v>14381000</v>
      </c>
      <c r="J20" s="46">
        <v>28445000</v>
      </c>
      <c r="K20" s="48">
        <v>24865000</v>
      </c>
    </row>
    <row r="21" spans="1:11" ht="63.75">
      <c r="A21" s="50" t="s">
        <v>108</v>
      </c>
      <c r="B21" s="51">
        <v>0</v>
      </c>
      <c r="C21" s="52">
        <v>0</v>
      </c>
      <c r="D21" s="53">
        <v>1479003</v>
      </c>
      <c r="E21" s="51">
        <v>1479000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-4597008</v>
      </c>
      <c r="C22" s="58">
        <f aca="true" t="shared" si="3" ref="C22:K22">SUM(C19:C21)</f>
        <v>-25497877</v>
      </c>
      <c r="D22" s="59">
        <f t="shared" si="3"/>
        <v>-5199341</v>
      </c>
      <c r="E22" s="57">
        <f t="shared" si="3"/>
        <v>18305972</v>
      </c>
      <c r="F22" s="58">
        <f t="shared" si="3"/>
        <v>37600807</v>
      </c>
      <c r="G22" s="60">
        <f t="shared" si="3"/>
        <v>37600807</v>
      </c>
      <c r="H22" s="61">
        <f t="shared" si="3"/>
        <v>62855217</v>
      </c>
      <c r="I22" s="57">
        <f t="shared" si="3"/>
        <v>18860430</v>
      </c>
      <c r="J22" s="58">
        <f t="shared" si="3"/>
        <v>25692701</v>
      </c>
      <c r="K22" s="60">
        <f t="shared" si="3"/>
        <v>23582510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-4597008</v>
      </c>
      <c r="C24" s="40">
        <f aca="true" t="shared" si="4" ref="C24:K24">SUM(C22:C23)</f>
        <v>-25497877</v>
      </c>
      <c r="D24" s="41">
        <f t="shared" si="4"/>
        <v>-5199341</v>
      </c>
      <c r="E24" s="39">
        <f t="shared" si="4"/>
        <v>18305972</v>
      </c>
      <c r="F24" s="40">
        <f t="shared" si="4"/>
        <v>37600807</v>
      </c>
      <c r="G24" s="42">
        <f t="shared" si="4"/>
        <v>37600807</v>
      </c>
      <c r="H24" s="43">
        <f t="shared" si="4"/>
        <v>62855217</v>
      </c>
      <c r="I24" s="39">
        <f t="shared" si="4"/>
        <v>18860430</v>
      </c>
      <c r="J24" s="40">
        <f t="shared" si="4"/>
        <v>25692701</v>
      </c>
      <c r="K24" s="42">
        <f t="shared" si="4"/>
        <v>23582510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1025896</v>
      </c>
      <c r="C27" s="7">
        <v>70458726</v>
      </c>
      <c r="D27" s="69">
        <v>-55876078</v>
      </c>
      <c r="E27" s="70">
        <v>22767950</v>
      </c>
      <c r="F27" s="7">
        <v>-45442851</v>
      </c>
      <c r="G27" s="71">
        <v>-45442851</v>
      </c>
      <c r="H27" s="72">
        <v>8515243</v>
      </c>
      <c r="I27" s="70">
        <v>33335850</v>
      </c>
      <c r="J27" s="7">
        <v>35444650</v>
      </c>
      <c r="K27" s="71">
        <v>15864550</v>
      </c>
    </row>
    <row r="28" spans="1:11" ht="13.5">
      <c r="A28" s="73" t="s">
        <v>34</v>
      </c>
      <c r="B28" s="6">
        <v>-1940613</v>
      </c>
      <c r="C28" s="6">
        <v>61346402</v>
      </c>
      <c r="D28" s="23">
        <v>-56090485</v>
      </c>
      <c r="E28" s="24">
        <v>19415500</v>
      </c>
      <c r="F28" s="6">
        <v>-50159453</v>
      </c>
      <c r="G28" s="25">
        <v>-50159453</v>
      </c>
      <c r="H28" s="26">
        <v>0</v>
      </c>
      <c r="I28" s="24">
        <v>32380850</v>
      </c>
      <c r="J28" s="6">
        <v>35444650</v>
      </c>
      <c r="K28" s="25">
        <v>15864550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1631000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1335509</v>
      </c>
      <c r="C31" s="6">
        <v>112759</v>
      </c>
      <c r="D31" s="23">
        <v>213977</v>
      </c>
      <c r="E31" s="24">
        <v>2235450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1025896</v>
      </c>
      <c r="C32" s="7">
        <f aca="true" t="shared" si="5" ref="C32:K32">SUM(C28:C31)</f>
        <v>61459161</v>
      </c>
      <c r="D32" s="69">
        <f t="shared" si="5"/>
        <v>-55876508</v>
      </c>
      <c r="E32" s="70">
        <f t="shared" si="5"/>
        <v>21650950</v>
      </c>
      <c r="F32" s="7">
        <f t="shared" si="5"/>
        <v>-50159453</v>
      </c>
      <c r="G32" s="71">
        <f t="shared" si="5"/>
        <v>-50159453</v>
      </c>
      <c r="H32" s="72">
        <f t="shared" si="5"/>
        <v>0</v>
      </c>
      <c r="I32" s="70">
        <f t="shared" si="5"/>
        <v>32380850</v>
      </c>
      <c r="J32" s="7">
        <f t="shared" si="5"/>
        <v>35444650</v>
      </c>
      <c r="K32" s="71">
        <f t="shared" si="5"/>
        <v>15864550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38190520</v>
      </c>
      <c r="C35" s="6">
        <v>151379243</v>
      </c>
      <c r="D35" s="23">
        <v>179183266</v>
      </c>
      <c r="E35" s="24">
        <v>-55076734</v>
      </c>
      <c r="F35" s="6">
        <v>154267301</v>
      </c>
      <c r="G35" s="25">
        <v>154267301</v>
      </c>
      <c r="H35" s="26">
        <v>43247457</v>
      </c>
      <c r="I35" s="24">
        <v>240319210</v>
      </c>
      <c r="J35" s="6">
        <v>265372525</v>
      </c>
      <c r="K35" s="25">
        <v>309496793</v>
      </c>
    </row>
    <row r="36" spans="1:11" ht="13.5">
      <c r="A36" s="22" t="s">
        <v>40</v>
      </c>
      <c r="B36" s="6">
        <v>531580076</v>
      </c>
      <c r="C36" s="6">
        <v>482713239</v>
      </c>
      <c r="D36" s="23">
        <v>499536197</v>
      </c>
      <c r="E36" s="24">
        <v>530309928</v>
      </c>
      <c r="F36" s="6">
        <v>524452141</v>
      </c>
      <c r="G36" s="25">
        <v>524452141</v>
      </c>
      <c r="H36" s="26">
        <v>16694937</v>
      </c>
      <c r="I36" s="24">
        <v>515881287</v>
      </c>
      <c r="J36" s="6">
        <v>517673541</v>
      </c>
      <c r="K36" s="25">
        <v>498337682</v>
      </c>
    </row>
    <row r="37" spans="1:11" ht="13.5">
      <c r="A37" s="22" t="s">
        <v>41</v>
      </c>
      <c r="B37" s="6">
        <v>45308238</v>
      </c>
      <c r="C37" s="6">
        <v>154345065</v>
      </c>
      <c r="D37" s="23">
        <v>197395708</v>
      </c>
      <c r="E37" s="24">
        <v>-41998243</v>
      </c>
      <c r="F37" s="6">
        <v>197395699</v>
      </c>
      <c r="G37" s="25">
        <v>197395699</v>
      </c>
      <c r="H37" s="26">
        <v>-2912833</v>
      </c>
      <c r="I37" s="24">
        <v>195255689</v>
      </c>
      <c r="J37" s="6">
        <v>196408557</v>
      </c>
      <c r="K37" s="25">
        <v>197614456</v>
      </c>
    </row>
    <row r="38" spans="1:11" ht="13.5">
      <c r="A38" s="22" t="s">
        <v>42</v>
      </c>
      <c r="B38" s="6">
        <v>40563600</v>
      </c>
      <c r="C38" s="6">
        <v>0</v>
      </c>
      <c r="D38" s="23">
        <v>10876069</v>
      </c>
      <c r="E38" s="24">
        <v>0</v>
      </c>
      <c r="F38" s="6">
        <v>10876069</v>
      </c>
      <c r="G38" s="25">
        <v>10876069</v>
      </c>
      <c r="H38" s="26">
        <v>0</v>
      </c>
      <c r="I38" s="24">
        <v>10876069</v>
      </c>
      <c r="J38" s="6">
        <v>10876069</v>
      </c>
      <c r="K38" s="25">
        <v>10876069</v>
      </c>
    </row>
    <row r="39" spans="1:11" ht="13.5">
      <c r="A39" s="22" t="s">
        <v>43</v>
      </c>
      <c r="B39" s="6">
        <v>483898758</v>
      </c>
      <c r="C39" s="6">
        <v>505245289</v>
      </c>
      <c r="D39" s="23">
        <v>475647015</v>
      </c>
      <c r="E39" s="24">
        <v>498925465</v>
      </c>
      <c r="F39" s="6">
        <v>432846872</v>
      </c>
      <c r="G39" s="25">
        <v>432846872</v>
      </c>
      <c r="H39" s="26">
        <v>0</v>
      </c>
      <c r="I39" s="24">
        <v>531208309</v>
      </c>
      <c r="J39" s="6">
        <v>550068739</v>
      </c>
      <c r="K39" s="25">
        <v>575761440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20398654</v>
      </c>
      <c r="C42" s="6">
        <v>0</v>
      </c>
      <c r="D42" s="23">
        <v>0</v>
      </c>
      <c r="E42" s="24">
        <v>65837720</v>
      </c>
      <c r="F42" s="6">
        <v>0</v>
      </c>
      <c r="G42" s="25">
        <v>0</v>
      </c>
      <c r="H42" s="26">
        <v>0</v>
      </c>
      <c r="I42" s="24">
        <v>212204548</v>
      </c>
      <c r="J42" s="6">
        <v>227930655</v>
      </c>
      <c r="K42" s="25">
        <v>235123404</v>
      </c>
    </row>
    <row r="43" spans="1:11" ht="13.5">
      <c r="A43" s="22" t="s">
        <v>46</v>
      </c>
      <c r="B43" s="6">
        <v>-23393134</v>
      </c>
      <c r="C43" s="6">
        <v>-413426</v>
      </c>
      <c r="D43" s="23">
        <v>585269</v>
      </c>
      <c r="E43" s="24">
        <v>-623278</v>
      </c>
      <c r="F43" s="6">
        <v>623278</v>
      </c>
      <c r="G43" s="25">
        <v>623278</v>
      </c>
      <c r="H43" s="26">
        <v>0</v>
      </c>
      <c r="I43" s="24">
        <v>-33335850</v>
      </c>
      <c r="J43" s="6">
        <v>-35444650</v>
      </c>
      <c r="K43" s="25">
        <v>-15864550</v>
      </c>
    </row>
    <row r="44" spans="1:11" ht="13.5">
      <c r="A44" s="22" t="s">
        <v>47</v>
      </c>
      <c r="B44" s="6">
        <v>860529</v>
      </c>
      <c r="C44" s="6">
        <v>5587613</v>
      </c>
      <c r="D44" s="23">
        <v>-4745027</v>
      </c>
      <c r="E44" s="24">
        <v>127737</v>
      </c>
      <c r="F44" s="6">
        <v>-127742</v>
      </c>
      <c r="G44" s="25">
        <v>-127742</v>
      </c>
      <c r="H44" s="26">
        <v>44391</v>
      </c>
      <c r="I44" s="24">
        <v>-46245</v>
      </c>
      <c r="J44" s="6">
        <v>0</v>
      </c>
      <c r="K44" s="25">
        <v>0</v>
      </c>
    </row>
    <row r="45" spans="1:11" ht="13.5">
      <c r="A45" s="33" t="s">
        <v>48</v>
      </c>
      <c r="B45" s="7">
        <v>17114155</v>
      </c>
      <c r="C45" s="7">
        <v>20660739</v>
      </c>
      <c r="D45" s="69">
        <v>54673001</v>
      </c>
      <c r="E45" s="70">
        <v>-110123427</v>
      </c>
      <c r="F45" s="7">
        <v>59328290</v>
      </c>
      <c r="G45" s="71">
        <v>59328290</v>
      </c>
      <c r="H45" s="72">
        <v>4058034</v>
      </c>
      <c r="I45" s="70">
        <v>176819439</v>
      </c>
      <c r="J45" s="7">
        <v>238678704</v>
      </c>
      <c r="K45" s="71">
        <v>321253607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17114155</v>
      </c>
      <c r="C48" s="6">
        <v>10751027</v>
      </c>
      <c r="D48" s="23">
        <v>-5403666</v>
      </c>
      <c r="E48" s="24">
        <v>-221671945</v>
      </c>
      <c r="F48" s="6">
        <v>-46639619</v>
      </c>
      <c r="G48" s="25">
        <v>-46639619</v>
      </c>
      <c r="H48" s="26">
        <v>7848563</v>
      </c>
      <c r="I48" s="24">
        <v>46020856</v>
      </c>
      <c r="J48" s="6">
        <v>101822910</v>
      </c>
      <c r="K48" s="25">
        <v>178110356</v>
      </c>
    </row>
    <row r="49" spans="1:11" ht="13.5">
      <c r="A49" s="22" t="s">
        <v>51</v>
      </c>
      <c r="B49" s="6">
        <f>+B75</f>
        <v>23808766.315851294</v>
      </c>
      <c r="C49" s="6">
        <f aca="true" t="shared" si="6" ref="C49:K49">+C75</f>
        <v>127856484</v>
      </c>
      <c r="D49" s="23">
        <f t="shared" si="6"/>
        <v>154881928</v>
      </c>
      <c r="E49" s="24">
        <f t="shared" si="6"/>
        <v>-177518105.7700769</v>
      </c>
      <c r="F49" s="6">
        <f t="shared" si="6"/>
        <v>154881926</v>
      </c>
      <c r="G49" s="25">
        <f t="shared" si="6"/>
        <v>154881926</v>
      </c>
      <c r="H49" s="26">
        <f t="shared" si="6"/>
        <v>-2613389</v>
      </c>
      <c r="I49" s="24">
        <f t="shared" si="6"/>
        <v>-144468989.47153133</v>
      </c>
      <c r="J49" s="6">
        <f t="shared" si="6"/>
        <v>-89493862.31701666</v>
      </c>
      <c r="K49" s="25">
        <f t="shared" si="6"/>
        <v>-46324434.21315971</v>
      </c>
    </row>
    <row r="50" spans="1:11" ht="13.5">
      <c r="A50" s="33" t="s">
        <v>52</v>
      </c>
      <c r="B50" s="7">
        <f>+B48-B49</f>
        <v>-6694611.3158512935</v>
      </c>
      <c r="C50" s="7">
        <f aca="true" t="shared" si="7" ref="C50:K50">+C48-C49</f>
        <v>-117105457</v>
      </c>
      <c r="D50" s="69">
        <f t="shared" si="7"/>
        <v>-160285594</v>
      </c>
      <c r="E50" s="70">
        <f t="shared" si="7"/>
        <v>-44153839.2299231</v>
      </c>
      <c r="F50" s="7">
        <f t="shared" si="7"/>
        <v>-201521545</v>
      </c>
      <c r="G50" s="71">
        <f t="shared" si="7"/>
        <v>-201521545</v>
      </c>
      <c r="H50" s="72">
        <f t="shared" si="7"/>
        <v>10461952</v>
      </c>
      <c r="I50" s="70">
        <f t="shared" si="7"/>
        <v>190489845.47153133</v>
      </c>
      <c r="J50" s="7">
        <f t="shared" si="7"/>
        <v>191316772.31701666</v>
      </c>
      <c r="K50" s="71">
        <f t="shared" si="7"/>
        <v>224434790.2131597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558995922</v>
      </c>
      <c r="C53" s="6">
        <v>482299813</v>
      </c>
      <c r="D53" s="23">
        <v>499708040</v>
      </c>
      <c r="E53" s="24">
        <v>529858493</v>
      </c>
      <c r="F53" s="6">
        <v>524623984</v>
      </c>
      <c r="G53" s="25">
        <v>524623984</v>
      </c>
      <c r="H53" s="26">
        <v>16694937</v>
      </c>
      <c r="I53" s="24">
        <v>482947287</v>
      </c>
      <c r="J53" s="6">
        <v>449294891</v>
      </c>
      <c r="K53" s="25">
        <v>414094482</v>
      </c>
    </row>
    <row r="54" spans="1:11" ht="13.5">
      <c r="A54" s="22" t="s">
        <v>55</v>
      </c>
      <c r="B54" s="6">
        <v>29103552</v>
      </c>
      <c r="C54" s="6">
        <v>0</v>
      </c>
      <c r="D54" s="23">
        <v>33488510</v>
      </c>
      <c r="E54" s="24">
        <v>31837252</v>
      </c>
      <c r="F54" s="6">
        <v>31534000</v>
      </c>
      <c r="G54" s="25">
        <v>31534000</v>
      </c>
      <c r="H54" s="26">
        <v>357602</v>
      </c>
      <c r="I54" s="24">
        <v>32172466</v>
      </c>
      <c r="J54" s="6">
        <v>33652396</v>
      </c>
      <c r="K54" s="25">
        <v>35200409</v>
      </c>
    </row>
    <row r="55" spans="1:11" ht="13.5">
      <c r="A55" s="22" t="s">
        <v>56</v>
      </c>
      <c r="B55" s="6">
        <v>0</v>
      </c>
      <c r="C55" s="6">
        <v>12839326</v>
      </c>
      <c r="D55" s="23">
        <v>4230410</v>
      </c>
      <c r="E55" s="24">
        <v>12127500</v>
      </c>
      <c r="F55" s="6">
        <v>-59518147</v>
      </c>
      <c r="G55" s="25">
        <v>-59518147</v>
      </c>
      <c r="H55" s="26">
        <v>2624472</v>
      </c>
      <c r="I55" s="24">
        <v>29095850</v>
      </c>
      <c r="J55" s="6">
        <v>32444650</v>
      </c>
      <c r="K55" s="25">
        <v>11864550</v>
      </c>
    </row>
    <row r="56" spans="1:11" ht="13.5">
      <c r="A56" s="22" t="s">
        <v>57</v>
      </c>
      <c r="B56" s="6">
        <v>0</v>
      </c>
      <c r="C56" s="6">
        <v>2028419</v>
      </c>
      <c r="D56" s="23">
        <v>1993618</v>
      </c>
      <c r="E56" s="24">
        <v>3410000</v>
      </c>
      <c r="F56" s="6">
        <v>3250000</v>
      </c>
      <c r="G56" s="25">
        <v>3250000</v>
      </c>
      <c r="H56" s="26">
        <v>1472759</v>
      </c>
      <c r="I56" s="24">
        <v>3000313</v>
      </c>
      <c r="J56" s="6">
        <v>3138327</v>
      </c>
      <c r="K56" s="25">
        <v>3282690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6894738</v>
      </c>
      <c r="D59" s="23">
        <v>0</v>
      </c>
      <c r="E59" s="24">
        <v>10300000</v>
      </c>
      <c r="F59" s="6">
        <v>10300000</v>
      </c>
      <c r="G59" s="25">
        <v>10300000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272784</v>
      </c>
      <c r="D60" s="23">
        <v>0</v>
      </c>
      <c r="E60" s="24">
        <v>306501</v>
      </c>
      <c r="F60" s="6">
        <v>306501</v>
      </c>
      <c r="G60" s="25">
        <v>306501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54</v>
      </c>
      <c r="D63" s="99">
        <v>0</v>
      </c>
      <c r="E63" s="97">
        <v>54</v>
      </c>
      <c r="F63" s="98">
        <v>54</v>
      </c>
      <c r="G63" s="99">
        <v>54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0.7985332570428563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0.6790421292264192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1.523453672423313</v>
      </c>
      <c r="J70" s="5">
        <f t="shared" si="8"/>
        <v>1.4643067554858757</v>
      </c>
      <c r="K70" s="5">
        <f t="shared" si="8"/>
        <v>1.481471351257985</v>
      </c>
    </row>
    <row r="71" spans="1:11" ht="12.75" hidden="1">
      <c r="A71" s="2" t="s">
        <v>112</v>
      </c>
      <c r="B71" s="2">
        <f>+B83</f>
        <v>44244753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65837720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199833548</v>
      </c>
      <c r="J71" s="2">
        <f t="shared" si="9"/>
        <v>200910655</v>
      </c>
      <c r="K71" s="2">
        <f t="shared" si="9"/>
        <v>212604404</v>
      </c>
    </row>
    <row r="72" spans="1:11" ht="12.75" hidden="1">
      <c r="A72" s="2" t="s">
        <v>113</v>
      </c>
      <c r="B72" s="2">
        <f>+B77</f>
        <v>55407527</v>
      </c>
      <c r="C72" s="2">
        <f aca="true" t="shared" si="10" ref="C72:K72">+C77</f>
        <v>72822060</v>
      </c>
      <c r="D72" s="2">
        <f t="shared" si="10"/>
        <v>72173568</v>
      </c>
      <c r="E72" s="2">
        <f t="shared" si="10"/>
        <v>96956753</v>
      </c>
      <c r="F72" s="2">
        <f t="shared" si="10"/>
        <v>113771972</v>
      </c>
      <c r="G72" s="2">
        <f t="shared" si="10"/>
        <v>113771972</v>
      </c>
      <c r="H72" s="2">
        <f t="shared" si="10"/>
        <v>71151130</v>
      </c>
      <c r="I72" s="2">
        <f t="shared" si="10"/>
        <v>131171398</v>
      </c>
      <c r="J72" s="2">
        <f t="shared" si="10"/>
        <v>137205305</v>
      </c>
      <c r="K72" s="2">
        <f t="shared" si="10"/>
        <v>143508954</v>
      </c>
    </row>
    <row r="73" spans="1:11" ht="12.75" hidden="1">
      <c r="A73" s="2" t="s">
        <v>114</v>
      </c>
      <c r="B73" s="2">
        <f>+B74</f>
        <v>117234993.50000001</v>
      </c>
      <c r="C73" s="2">
        <f aca="true" t="shared" si="11" ref="C73:K73">+(C78+C80+C81+C82)-(B78+B80+B81+B82)</f>
        <v>120032382</v>
      </c>
      <c r="D73" s="2">
        <f t="shared" si="11"/>
        <v>43346013</v>
      </c>
      <c r="E73" s="2">
        <f t="shared" si="11"/>
        <v>-16556025</v>
      </c>
      <c r="F73" s="2">
        <f>+(F78+F80+F81+F82)-(D78+D80+D81+D82)</f>
        <v>16319989</v>
      </c>
      <c r="G73" s="2">
        <f>+(G78+G80+G81+G82)-(D78+D80+D81+D82)</f>
        <v>16319989</v>
      </c>
      <c r="H73" s="2">
        <f>+(H78+H80+H81+H82)-(D78+D80+D81+D82)</f>
        <v>-148618461</v>
      </c>
      <c r="I73" s="2">
        <f>+(I78+I80+I81+I82)-(E78+E80+E81+E82)</f>
        <v>27104501</v>
      </c>
      <c r="J73" s="2">
        <f t="shared" si="11"/>
        <v>-29684434</v>
      </c>
      <c r="K73" s="2">
        <f t="shared" si="11"/>
        <v>-31049917</v>
      </c>
    </row>
    <row r="74" spans="1:11" ht="12.75" hidden="1">
      <c r="A74" s="2" t="s">
        <v>115</v>
      </c>
      <c r="B74" s="2">
        <f>+TREND(C74:E74)</f>
        <v>117234993.50000001</v>
      </c>
      <c r="C74" s="2">
        <f>+C73</f>
        <v>120032382</v>
      </c>
      <c r="D74" s="2">
        <f aca="true" t="shared" si="12" ref="D74:K74">+D73</f>
        <v>43346013</v>
      </c>
      <c r="E74" s="2">
        <f t="shared" si="12"/>
        <v>-16556025</v>
      </c>
      <c r="F74" s="2">
        <f t="shared" si="12"/>
        <v>16319989</v>
      </c>
      <c r="G74" s="2">
        <f t="shared" si="12"/>
        <v>16319989</v>
      </c>
      <c r="H74" s="2">
        <f t="shared" si="12"/>
        <v>-148618461</v>
      </c>
      <c r="I74" s="2">
        <f t="shared" si="12"/>
        <v>27104501</v>
      </c>
      <c r="J74" s="2">
        <f t="shared" si="12"/>
        <v>-29684434</v>
      </c>
      <c r="K74" s="2">
        <f t="shared" si="12"/>
        <v>-31049917</v>
      </c>
    </row>
    <row r="75" spans="1:11" ht="12.75" hidden="1">
      <c r="A75" s="2" t="s">
        <v>116</v>
      </c>
      <c r="B75" s="2">
        <f>+B84-(((B80+B81+B78)*B70)-B79)</f>
        <v>23808766.315851294</v>
      </c>
      <c r="C75" s="2">
        <f aca="true" t="shared" si="13" ref="C75:K75">+C84-(((C80+C81+C78)*C70)-C79)</f>
        <v>127856484</v>
      </c>
      <c r="D75" s="2">
        <f t="shared" si="13"/>
        <v>154881928</v>
      </c>
      <c r="E75" s="2">
        <f t="shared" si="13"/>
        <v>-177518105.7700769</v>
      </c>
      <c r="F75" s="2">
        <f t="shared" si="13"/>
        <v>154881926</v>
      </c>
      <c r="G75" s="2">
        <f t="shared" si="13"/>
        <v>154881926</v>
      </c>
      <c r="H75" s="2">
        <f t="shared" si="13"/>
        <v>-2613389</v>
      </c>
      <c r="I75" s="2">
        <f t="shared" si="13"/>
        <v>-144468989.47153133</v>
      </c>
      <c r="J75" s="2">
        <f t="shared" si="13"/>
        <v>-89493862.31701666</v>
      </c>
      <c r="K75" s="2">
        <f t="shared" si="13"/>
        <v>-46324434.21315971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55407527</v>
      </c>
      <c r="C77" s="3">
        <v>72822060</v>
      </c>
      <c r="D77" s="3">
        <v>72173568</v>
      </c>
      <c r="E77" s="3">
        <v>96956753</v>
      </c>
      <c r="F77" s="3">
        <v>113771972</v>
      </c>
      <c r="G77" s="3">
        <v>113771972</v>
      </c>
      <c r="H77" s="3">
        <v>71151130</v>
      </c>
      <c r="I77" s="3">
        <v>131171398</v>
      </c>
      <c r="J77" s="3">
        <v>137205305</v>
      </c>
      <c r="K77" s="3">
        <v>143508954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40289263</v>
      </c>
      <c r="C79" s="3">
        <v>127856484</v>
      </c>
      <c r="D79" s="3">
        <v>154881928</v>
      </c>
      <c r="E79" s="3">
        <v>-63812580</v>
      </c>
      <c r="F79" s="3">
        <v>154881926</v>
      </c>
      <c r="G79" s="3">
        <v>154881926</v>
      </c>
      <c r="H79" s="3">
        <v>-2613389</v>
      </c>
      <c r="I79" s="3">
        <v>151944093</v>
      </c>
      <c r="J79" s="3">
        <v>151944093</v>
      </c>
      <c r="K79" s="3">
        <v>151944093</v>
      </c>
    </row>
    <row r="80" spans="1:11" ht="12.75" hidden="1">
      <c r="A80" s="1" t="s">
        <v>69</v>
      </c>
      <c r="B80" s="3">
        <v>20638460</v>
      </c>
      <c r="C80" s="3">
        <v>139671692</v>
      </c>
      <c r="D80" s="3">
        <v>177281172</v>
      </c>
      <c r="E80" s="3">
        <v>162217243</v>
      </c>
      <c r="F80" s="3">
        <v>193601160</v>
      </c>
      <c r="G80" s="3">
        <v>193601160</v>
      </c>
      <c r="H80" s="3">
        <v>24261715</v>
      </c>
      <c r="I80" s="3">
        <v>204017597</v>
      </c>
      <c r="J80" s="3">
        <v>204017597</v>
      </c>
      <c r="K80" s="3">
        <v>204017597</v>
      </c>
    </row>
    <row r="81" spans="1:11" ht="12.75" hidden="1">
      <c r="A81" s="1" t="s">
        <v>70</v>
      </c>
      <c r="B81" s="3">
        <v>0</v>
      </c>
      <c r="C81" s="3">
        <v>988203</v>
      </c>
      <c r="D81" s="3">
        <v>6736875</v>
      </c>
      <c r="E81" s="3">
        <v>5232641</v>
      </c>
      <c r="F81" s="3">
        <v>6736875</v>
      </c>
      <c r="G81" s="3">
        <v>6736875</v>
      </c>
      <c r="H81" s="3">
        <v>11137179</v>
      </c>
      <c r="I81" s="3">
        <v>-9451075</v>
      </c>
      <c r="J81" s="3">
        <v>-39135509</v>
      </c>
      <c r="K81" s="3">
        <v>-70185426</v>
      </c>
    </row>
    <row r="82" spans="1:11" ht="12.75" hidden="1">
      <c r="A82" s="1" t="s">
        <v>71</v>
      </c>
      <c r="B82" s="3">
        <v>500</v>
      </c>
      <c r="C82" s="3">
        <v>11447</v>
      </c>
      <c r="D82" s="3">
        <v>-692</v>
      </c>
      <c r="E82" s="3">
        <v>11446</v>
      </c>
      <c r="F82" s="3">
        <v>-691</v>
      </c>
      <c r="G82" s="3">
        <v>-691</v>
      </c>
      <c r="H82" s="3">
        <v>0</v>
      </c>
      <c r="I82" s="3">
        <v>-691</v>
      </c>
      <c r="J82" s="3">
        <v>-691</v>
      </c>
      <c r="K82" s="3">
        <v>-691</v>
      </c>
    </row>
    <row r="83" spans="1:11" ht="12.75" hidden="1">
      <c r="A83" s="1" t="s">
        <v>72</v>
      </c>
      <c r="B83" s="3">
        <v>44244753</v>
      </c>
      <c r="C83" s="3">
        <v>0</v>
      </c>
      <c r="D83" s="3">
        <v>0</v>
      </c>
      <c r="E83" s="3">
        <v>65837720</v>
      </c>
      <c r="F83" s="3">
        <v>0</v>
      </c>
      <c r="G83" s="3">
        <v>0</v>
      </c>
      <c r="H83" s="3">
        <v>0</v>
      </c>
      <c r="I83" s="3">
        <v>199833548</v>
      </c>
      <c r="J83" s="3">
        <v>200910655</v>
      </c>
      <c r="K83" s="3">
        <v>212604404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31032995</v>
      </c>
      <c r="C5" s="6">
        <v>31790141</v>
      </c>
      <c r="D5" s="23">
        <v>33191190</v>
      </c>
      <c r="E5" s="24">
        <v>32175245</v>
      </c>
      <c r="F5" s="6">
        <v>-11</v>
      </c>
      <c r="G5" s="25">
        <v>-11</v>
      </c>
      <c r="H5" s="26">
        <v>21785845</v>
      </c>
      <c r="I5" s="24">
        <v>37566489</v>
      </c>
      <c r="J5" s="6">
        <v>39069149</v>
      </c>
      <c r="K5" s="25">
        <v>40202154</v>
      </c>
    </row>
    <row r="6" spans="1:11" ht="13.5">
      <c r="A6" s="22" t="s">
        <v>19</v>
      </c>
      <c r="B6" s="6">
        <v>116870827</v>
      </c>
      <c r="C6" s="6">
        <v>116527885</v>
      </c>
      <c r="D6" s="23">
        <v>119921407</v>
      </c>
      <c r="E6" s="24">
        <v>157675384</v>
      </c>
      <c r="F6" s="6">
        <v>29940680</v>
      </c>
      <c r="G6" s="25">
        <v>29940680</v>
      </c>
      <c r="H6" s="26">
        <v>125043164</v>
      </c>
      <c r="I6" s="24">
        <v>155683309</v>
      </c>
      <c r="J6" s="6">
        <v>161910641</v>
      </c>
      <c r="K6" s="25">
        <v>166606050</v>
      </c>
    </row>
    <row r="7" spans="1:11" ht="13.5">
      <c r="A7" s="22" t="s">
        <v>20</v>
      </c>
      <c r="B7" s="6">
        <v>1390035</v>
      </c>
      <c r="C7" s="6">
        <v>190925</v>
      </c>
      <c r="D7" s="23">
        <v>1938928</v>
      </c>
      <c r="E7" s="24">
        <v>2055940</v>
      </c>
      <c r="F7" s="6">
        <v>37671168</v>
      </c>
      <c r="G7" s="25">
        <v>37671168</v>
      </c>
      <c r="H7" s="26">
        <v>1057615</v>
      </c>
      <c r="I7" s="24">
        <v>717274</v>
      </c>
      <c r="J7" s="6">
        <v>745965</v>
      </c>
      <c r="K7" s="25">
        <v>767598</v>
      </c>
    </row>
    <row r="8" spans="1:11" ht="13.5">
      <c r="A8" s="22" t="s">
        <v>21</v>
      </c>
      <c r="B8" s="6">
        <v>38038000</v>
      </c>
      <c r="C8" s="6">
        <v>16342379</v>
      </c>
      <c r="D8" s="23">
        <v>45466000</v>
      </c>
      <c r="E8" s="24">
        <v>49795850</v>
      </c>
      <c r="F8" s="6">
        <v>231024</v>
      </c>
      <c r="G8" s="25">
        <v>231024</v>
      </c>
      <c r="H8" s="26">
        <v>22465782</v>
      </c>
      <c r="I8" s="24">
        <v>51955000</v>
      </c>
      <c r="J8" s="6">
        <v>54276000</v>
      </c>
      <c r="K8" s="25">
        <v>57973000</v>
      </c>
    </row>
    <row r="9" spans="1:11" ht="13.5">
      <c r="A9" s="22" t="s">
        <v>22</v>
      </c>
      <c r="B9" s="6">
        <v>22961803</v>
      </c>
      <c r="C9" s="6">
        <v>999074</v>
      </c>
      <c r="D9" s="23">
        <v>21479923</v>
      </c>
      <c r="E9" s="24">
        <v>10731635</v>
      </c>
      <c r="F9" s="6">
        <v>27178783</v>
      </c>
      <c r="G9" s="25">
        <v>27178783</v>
      </c>
      <c r="H9" s="26">
        <v>5392038</v>
      </c>
      <c r="I9" s="24">
        <v>42738562</v>
      </c>
      <c r="J9" s="6">
        <v>44448105</v>
      </c>
      <c r="K9" s="25">
        <v>45737102</v>
      </c>
    </row>
    <row r="10" spans="1:11" ht="25.5">
      <c r="A10" s="27" t="s">
        <v>106</v>
      </c>
      <c r="B10" s="28">
        <f>SUM(B5:B9)</f>
        <v>210293660</v>
      </c>
      <c r="C10" s="29">
        <f aca="true" t="shared" si="0" ref="C10:K10">SUM(C5:C9)</f>
        <v>165850404</v>
      </c>
      <c r="D10" s="30">
        <f t="shared" si="0"/>
        <v>221997448</v>
      </c>
      <c r="E10" s="28">
        <f t="shared" si="0"/>
        <v>252434054</v>
      </c>
      <c r="F10" s="29">
        <f t="shared" si="0"/>
        <v>95021644</v>
      </c>
      <c r="G10" s="31">
        <f t="shared" si="0"/>
        <v>95021644</v>
      </c>
      <c r="H10" s="32">
        <f t="shared" si="0"/>
        <v>175744444</v>
      </c>
      <c r="I10" s="28">
        <f t="shared" si="0"/>
        <v>288660634</v>
      </c>
      <c r="J10" s="29">
        <f t="shared" si="0"/>
        <v>300449860</v>
      </c>
      <c r="K10" s="31">
        <f t="shared" si="0"/>
        <v>311285904</v>
      </c>
    </row>
    <row r="11" spans="1:11" ht="13.5">
      <c r="A11" s="22" t="s">
        <v>23</v>
      </c>
      <c r="B11" s="6">
        <v>68489476</v>
      </c>
      <c r="C11" s="6">
        <v>87017091</v>
      </c>
      <c r="D11" s="23">
        <v>79849154</v>
      </c>
      <c r="E11" s="24">
        <v>89208180</v>
      </c>
      <c r="F11" s="6">
        <v>93633652</v>
      </c>
      <c r="G11" s="25">
        <v>93633652</v>
      </c>
      <c r="H11" s="26">
        <v>77983268</v>
      </c>
      <c r="I11" s="24">
        <v>87750623</v>
      </c>
      <c r="J11" s="6">
        <v>91260660</v>
      </c>
      <c r="K11" s="25">
        <v>93907203</v>
      </c>
    </row>
    <row r="12" spans="1:11" ht="13.5">
      <c r="A12" s="22" t="s">
        <v>24</v>
      </c>
      <c r="B12" s="6">
        <v>4835161</v>
      </c>
      <c r="C12" s="6">
        <v>5522173</v>
      </c>
      <c r="D12" s="23">
        <v>6778825</v>
      </c>
      <c r="E12" s="24">
        <v>6630962</v>
      </c>
      <c r="F12" s="6">
        <v>7633506</v>
      </c>
      <c r="G12" s="25">
        <v>7633506</v>
      </c>
      <c r="H12" s="26">
        <v>6182406</v>
      </c>
      <c r="I12" s="24">
        <v>6488323</v>
      </c>
      <c r="J12" s="6">
        <v>6747856</v>
      </c>
      <c r="K12" s="25">
        <v>6943544</v>
      </c>
    </row>
    <row r="13" spans="1:11" ht="13.5">
      <c r="A13" s="22" t="s">
        <v>107</v>
      </c>
      <c r="B13" s="6">
        <v>61579192</v>
      </c>
      <c r="C13" s="6">
        <v>0</v>
      </c>
      <c r="D13" s="23">
        <v>52757212</v>
      </c>
      <c r="E13" s="24">
        <v>10174872</v>
      </c>
      <c r="F13" s="6">
        <v>391635</v>
      </c>
      <c r="G13" s="25">
        <v>391635</v>
      </c>
      <c r="H13" s="26">
        <v>46938</v>
      </c>
      <c r="I13" s="24">
        <v>10632741</v>
      </c>
      <c r="J13" s="6">
        <v>11058051</v>
      </c>
      <c r="K13" s="25">
        <v>11197881</v>
      </c>
    </row>
    <row r="14" spans="1:11" ht="13.5">
      <c r="A14" s="22" t="s">
        <v>25</v>
      </c>
      <c r="B14" s="6">
        <v>7128387</v>
      </c>
      <c r="C14" s="6">
        <v>626858</v>
      </c>
      <c r="D14" s="23">
        <v>14255834</v>
      </c>
      <c r="E14" s="24">
        <v>2038216</v>
      </c>
      <c r="F14" s="6">
        <v>228</v>
      </c>
      <c r="G14" s="25">
        <v>228</v>
      </c>
      <c r="H14" s="26">
        <v>3360015</v>
      </c>
      <c r="I14" s="24">
        <v>2129934</v>
      </c>
      <c r="J14" s="6">
        <v>2215130</v>
      </c>
      <c r="K14" s="25">
        <v>2279371</v>
      </c>
    </row>
    <row r="15" spans="1:11" ht="13.5">
      <c r="A15" s="22" t="s">
        <v>26</v>
      </c>
      <c r="B15" s="6">
        <v>69530365</v>
      </c>
      <c r="C15" s="6">
        <v>39492696</v>
      </c>
      <c r="D15" s="23">
        <v>62982428</v>
      </c>
      <c r="E15" s="24">
        <v>85045016</v>
      </c>
      <c r="F15" s="6">
        <v>28464978</v>
      </c>
      <c r="G15" s="25">
        <v>28464978</v>
      </c>
      <c r="H15" s="26">
        <v>55001461</v>
      </c>
      <c r="I15" s="24">
        <v>89267745</v>
      </c>
      <c r="J15" s="6">
        <v>93670455</v>
      </c>
      <c r="K15" s="25">
        <v>96386904</v>
      </c>
    </row>
    <row r="16" spans="1:11" ht="13.5">
      <c r="A16" s="22" t="s">
        <v>21</v>
      </c>
      <c r="B16" s="6">
        <v>361886</v>
      </c>
      <c r="C16" s="6">
        <v>0</v>
      </c>
      <c r="D16" s="23">
        <v>0</v>
      </c>
      <c r="E16" s="24">
        <v>1913000</v>
      </c>
      <c r="F16" s="6">
        <v>24</v>
      </c>
      <c r="G16" s="25">
        <v>24</v>
      </c>
      <c r="H16" s="26">
        <v>980583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69812659</v>
      </c>
      <c r="C17" s="6">
        <v>-325174460</v>
      </c>
      <c r="D17" s="23">
        <v>116266456</v>
      </c>
      <c r="E17" s="24">
        <v>50139991</v>
      </c>
      <c r="F17" s="6">
        <v>157906856</v>
      </c>
      <c r="G17" s="25">
        <v>157906856</v>
      </c>
      <c r="H17" s="26">
        <v>30475125</v>
      </c>
      <c r="I17" s="24">
        <v>80391268</v>
      </c>
      <c r="J17" s="6">
        <v>85539542</v>
      </c>
      <c r="K17" s="25">
        <v>87998729</v>
      </c>
    </row>
    <row r="18" spans="1:11" ht="13.5">
      <c r="A18" s="33" t="s">
        <v>28</v>
      </c>
      <c r="B18" s="34">
        <f>SUM(B11:B17)</f>
        <v>281737126</v>
      </c>
      <c r="C18" s="35">
        <f aca="true" t="shared" si="1" ref="C18:K18">SUM(C11:C17)</f>
        <v>-192515642</v>
      </c>
      <c r="D18" s="36">
        <f t="shared" si="1"/>
        <v>332889909</v>
      </c>
      <c r="E18" s="34">
        <f t="shared" si="1"/>
        <v>245150237</v>
      </c>
      <c r="F18" s="35">
        <f t="shared" si="1"/>
        <v>288030879</v>
      </c>
      <c r="G18" s="37">
        <f t="shared" si="1"/>
        <v>288030879</v>
      </c>
      <c r="H18" s="38">
        <f t="shared" si="1"/>
        <v>174029796</v>
      </c>
      <c r="I18" s="34">
        <f t="shared" si="1"/>
        <v>276660634</v>
      </c>
      <c r="J18" s="35">
        <f t="shared" si="1"/>
        <v>290491694</v>
      </c>
      <c r="K18" s="37">
        <f t="shared" si="1"/>
        <v>298713632</v>
      </c>
    </row>
    <row r="19" spans="1:11" ht="13.5">
      <c r="A19" s="33" t="s">
        <v>29</v>
      </c>
      <c r="B19" s="39">
        <f>+B10-B18</f>
        <v>-71443466</v>
      </c>
      <c r="C19" s="40">
        <f aca="true" t="shared" si="2" ref="C19:K19">+C10-C18</f>
        <v>358366046</v>
      </c>
      <c r="D19" s="41">
        <f t="shared" si="2"/>
        <v>-110892461</v>
      </c>
      <c r="E19" s="39">
        <f t="shared" si="2"/>
        <v>7283817</v>
      </c>
      <c r="F19" s="40">
        <f t="shared" si="2"/>
        <v>-193009235</v>
      </c>
      <c r="G19" s="42">
        <f t="shared" si="2"/>
        <v>-193009235</v>
      </c>
      <c r="H19" s="43">
        <f t="shared" si="2"/>
        <v>1714648</v>
      </c>
      <c r="I19" s="39">
        <f t="shared" si="2"/>
        <v>12000000</v>
      </c>
      <c r="J19" s="40">
        <f t="shared" si="2"/>
        <v>9958166</v>
      </c>
      <c r="K19" s="42">
        <f t="shared" si="2"/>
        <v>12572272</v>
      </c>
    </row>
    <row r="20" spans="1:11" ht="25.5">
      <c r="A20" s="44" t="s">
        <v>30</v>
      </c>
      <c r="B20" s="45">
        <v>14014578</v>
      </c>
      <c r="C20" s="46">
        <v>0</v>
      </c>
      <c r="D20" s="47">
        <v>23184878</v>
      </c>
      <c r="E20" s="45">
        <v>29784150</v>
      </c>
      <c r="F20" s="46">
        <v>450264</v>
      </c>
      <c r="G20" s="48">
        <v>450264</v>
      </c>
      <c r="H20" s="49">
        <v>31944308</v>
      </c>
      <c r="I20" s="45">
        <v>19616000</v>
      </c>
      <c r="J20" s="46">
        <v>48772000</v>
      </c>
      <c r="K20" s="48">
        <v>58775000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-57428888</v>
      </c>
      <c r="C22" s="58">
        <f aca="true" t="shared" si="3" ref="C22:K22">SUM(C19:C21)</f>
        <v>358366046</v>
      </c>
      <c r="D22" s="59">
        <f t="shared" si="3"/>
        <v>-87707583</v>
      </c>
      <c r="E22" s="57">
        <f t="shared" si="3"/>
        <v>37067967</v>
      </c>
      <c r="F22" s="58">
        <f t="shared" si="3"/>
        <v>-192558971</v>
      </c>
      <c r="G22" s="60">
        <f t="shared" si="3"/>
        <v>-192558971</v>
      </c>
      <c r="H22" s="61">
        <f t="shared" si="3"/>
        <v>33658956</v>
      </c>
      <c r="I22" s="57">
        <f t="shared" si="3"/>
        <v>31616000</v>
      </c>
      <c r="J22" s="58">
        <f t="shared" si="3"/>
        <v>58730166</v>
      </c>
      <c r="K22" s="60">
        <f t="shared" si="3"/>
        <v>71347272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-57428888</v>
      </c>
      <c r="C24" s="40">
        <f aca="true" t="shared" si="4" ref="C24:K24">SUM(C22:C23)</f>
        <v>358366046</v>
      </c>
      <c r="D24" s="41">
        <f t="shared" si="4"/>
        <v>-87707583</v>
      </c>
      <c r="E24" s="39">
        <f t="shared" si="4"/>
        <v>37067967</v>
      </c>
      <c r="F24" s="40">
        <f t="shared" si="4"/>
        <v>-192558971</v>
      </c>
      <c r="G24" s="42">
        <f t="shared" si="4"/>
        <v>-192558971</v>
      </c>
      <c r="H24" s="43">
        <f t="shared" si="4"/>
        <v>33658956</v>
      </c>
      <c r="I24" s="39">
        <f t="shared" si="4"/>
        <v>31616000</v>
      </c>
      <c r="J24" s="40">
        <f t="shared" si="4"/>
        <v>58730166</v>
      </c>
      <c r="K24" s="42">
        <f t="shared" si="4"/>
        <v>71347272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10306027</v>
      </c>
      <c r="C27" s="7">
        <v>4151676</v>
      </c>
      <c r="D27" s="69">
        <v>47235916</v>
      </c>
      <c r="E27" s="70">
        <v>43008450</v>
      </c>
      <c r="F27" s="7">
        <v>37440756</v>
      </c>
      <c r="G27" s="71">
        <v>37440756</v>
      </c>
      <c r="H27" s="72">
        <v>26062393</v>
      </c>
      <c r="I27" s="70">
        <v>31616010</v>
      </c>
      <c r="J27" s="7">
        <v>48772000</v>
      </c>
      <c r="K27" s="71">
        <v>58774999</v>
      </c>
    </row>
    <row r="28" spans="1:11" ht="13.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23485956</v>
      </c>
      <c r="G28" s="25">
        <v>23485956</v>
      </c>
      <c r="H28" s="26">
        <v>0</v>
      </c>
      <c r="I28" s="24">
        <v>19615994</v>
      </c>
      <c r="J28" s="6">
        <v>48772000</v>
      </c>
      <c r="K28" s="25">
        <v>58774991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9256258</v>
      </c>
      <c r="C30" s="6">
        <v>0</v>
      </c>
      <c r="D30" s="23">
        <v>0</v>
      </c>
      <c r="E30" s="24">
        <v>0</v>
      </c>
      <c r="F30" s="6">
        <v>12000000</v>
      </c>
      <c r="G30" s="25">
        <v>12000000</v>
      </c>
      <c r="H30" s="26">
        <v>0</v>
      </c>
      <c r="I30" s="24">
        <v>11999981</v>
      </c>
      <c r="J30" s="6">
        <v>0</v>
      </c>
      <c r="K30" s="25">
        <v>0</v>
      </c>
    </row>
    <row r="31" spans="1:11" ht="13.5">
      <c r="A31" s="22" t="s">
        <v>36</v>
      </c>
      <c r="B31" s="6">
        <v>1049769</v>
      </c>
      <c r="C31" s="6">
        <v>0</v>
      </c>
      <c r="D31" s="23">
        <v>34957591</v>
      </c>
      <c r="E31" s="24">
        <v>43008450</v>
      </c>
      <c r="F31" s="6">
        <v>1954800</v>
      </c>
      <c r="G31" s="25">
        <v>1954800</v>
      </c>
      <c r="H31" s="26">
        <v>0</v>
      </c>
      <c r="I31" s="24">
        <v>25</v>
      </c>
      <c r="J31" s="6">
        <v>0</v>
      </c>
      <c r="K31" s="25">
        <v>8</v>
      </c>
    </row>
    <row r="32" spans="1:11" ht="13.5">
      <c r="A32" s="33" t="s">
        <v>37</v>
      </c>
      <c r="B32" s="7">
        <f>SUM(B28:B31)</f>
        <v>10306027</v>
      </c>
      <c r="C32" s="7">
        <f aca="true" t="shared" si="5" ref="C32:K32">SUM(C28:C31)</f>
        <v>0</v>
      </c>
      <c r="D32" s="69">
        <f t="shared" si="5"/>
        <v>34957591</v>
      </c>
      <c r="E32" s="70">
        <f t="shared" si="5"/>
        <v>43008450</v>
      </c>
      <c r="F32" s="7">
        <f t="shared" si="5"/>
        <v>37440756</v>
      </c>
      <c r="G32" s="71">
        <f t="shared" si="5"/>
        <v>37440756</v>
      </c>
      <c r="H32" s="72">
        <f t="shared" si="5"/>
        <v>0</v>
      </c>
      <c r="I32" s="70">
        <f t="shared" si="5"/>
        <v>31616000</v>
      </c>
      <c r="J32" s="7">
        <f t="shared" si="5"/>
        <v>48772000</v>
      </c>
      <c r="K32" s="71">
        <f t="shared" si="5"/>
        <v>58774999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73086379</v>
      </c>
      <c r="C35" s="6">
        <v>789541454</v>
      </c>
      <c r="D35" s="23">
        <v>139560334</v>
      </c>
      <c r="E35" s="24">
        <v>71273610</v>
      </c>
      <c r="F35" s="6">
        <v>168479018</v>
      </c>
      <c r="G35" s="25">
        <v>168479018</v>
      </c>
      <c r="H35" s="26">
        <v>38134604</v>
      </c>
      <c r="I35" s="24">
        <v>127898692</v>
      </c>
      <c r="J35" s="6">
        <v>131977725</v>
      </c>
      <c r="K35" s="25">
        <v>135879834</v>
      </c>
    </row>
    <row r="36" spans="1:11" ht="13.5">
      <c r="A36" s="22" t="s">
        <v>40</v>
      </c>
      <c r="B36" s="6">
        <v>892115651</v>
      </c>
      <c r="C36" s="6">
        <v>12850604</v>
      </c>
      <c r="D36" s="23">
        <v>814747002</v>
      </c>
      <c r="E36" s="24">
        <v>913216351</v>
      </c>
      <c r="F36" s="6">
        <v>865642995</v>
      </c>
      <c r="G36" s="25">
        <v>865642995</v>
      </c>
      <c r="H36" s="26">
        <v>26062393</v>
      </c>
      <c r="I36" s="24">
        <v>844758984</v>
      </c>
      <c r="J36" s="6">
        <v>882486411</v>
      </c>
      <c r="K36" s="25">
        <v>930698840</v>
      </c>
    </row>
    <row r="37" spans="1:11" ht="13.5">
      <c r="A37" s="22" t="s">
        <v>41</v>
      </c>
      <c r="B37" s="6">
        <v>72501769</v>
      </c>
      <c r="C37" s="6">
        <v>444020054</v>
      </c>
      <c r="D37" s="23">
        <v>278447948</v>
      </c>
      <c r="E37" s="24">
        <v>65671346</v>
      </c>
      <c r="F37" s="6">
        <v>911851865</v>
      </c>
      <c r="G37" s="25">
        <v>911851865</v>
      </c>
      <c r="H37" s="26">
        <v>34629114</v>
      </c>
      <c r="I37" s="24">
        <v>64861623</v>
      </c>
      <c r="J37" s="6">
        <v>65183644</v>
      </c>
      <c r="K37" s="25">
        <v>65689547</v>
      </c>
    </row>
    <row r="38" spans="1:11" ht="13.5">
      <c r="A38" s="22" t="s">
        <v>42</v>
      </c>
      <c r="B38" s="6">
        <v>83632021</v>
      </c>
      <c r="C38" s="6">
        <v>5958</v>
      </c>
      <c r="D38" s="23">
        <v>-926722</v>
      </c>
      <c r="E38" s="24">
        <v>52246620</v>
      </c>
      <c r="F38" s="6">
        <v>81375791</v>
      </c>
      <c r="G38" s="25">
        <v>81375791</v>
      </c>
      <c r="H38" s="26">
        <v>82</v>
      </c>
      <c r="I38" s="24">
        <v>110197899</v>
      </c>
      <c r="J38" s="6">
        <v>112408323</v>
      </c>
      <c r="K38" s="25">
        <v>114037103</v>
      </c>
    </row>
    <row r="39" spans="1:11" ht="13.5">
      <c r="A39" s="22" t="s">
        <v>43</v>
      </c>
      <c r="B39" s="6">
        <v>809068240</v>
      </c>
      <c r="C39" s="6">
        <v>0</v>
      </c>
      <c r="D39" s="23">
        <v>764493693</v>
      </c>
      <c r="E39" s="24">
        <v>829504028</v>
      </c>
      <c r="F39" s="6">
        <v>233453328</v>
      </c>
      <c r="G39" s="25">
        <v>233453328</v>
      </c>
      <c r="H39" s="26">
        <v>-4091137</v>
      </c>
      <c r="I39" s="24">
        <v>797598154</v>
      </c>
      <c r="J39" s="6">
        <v>836872169</v>
      </c>
      <c r="K39" s="25">
        <v>886852024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10796543</v>
      </c>
      <c r="C42" s="6">
        <v>-2117525</v>
      </c>
      <c r="D42" s="23">
        <v>-501332307</v>
      </c>
      <c r="E42" s="24">
        <v>-6838</v>
      </c>
      <c r="F42" s="6">
        <v>-92128230</v>
      </c>
      <c r="G42" s="25">
        <v>-92128230</v>
      </c>
      <c r="H42" s="26">
        <v>-506664</v>
      </c>
      <c r="I42" s="24">
        <v>21021045</v>
      </c>
      <c r="J42" s="6">
        <v>49784077</v>
      </c>
      <c r="K42" s="25">
        <v>60391071</v>
      </c>
    </row>
    <row r="43" spans="1:11" ht="13.5">
      <c r="A43" s="22" t="s">
        <v>46</v>
      </c>
      <c r="B43" s="6">
        <v>-21987215</v>
      </c>
      <c r="C43" s="6">
        <v>-8698928</v>
      </c>
      <c r="D43" s="23">
        <v>0</v>
      </c>
      <c r="E43" s="24">
        <v>-30721</v>
      </c>
      <c r="F43" s="6">
        <v>23941</v>
      </c>
      <c r="G43" s="25">
        <v>23941</v>
      </c>
      <c r="H43" s="26">
        <v>0</v>
      </c>
      <c r="I43" s="24">
        <v>-31430622</v>
      </c>
      <c r="J43" s="6">
        <v>-48553658</v>
      </c>
      <c r="K43" s="25">
        <v>-58550366</v>
      </c>
    </row>
    <row r="44" spans="1:11" ht="13.5">
      <c r="A44" s="22" t="s">
        <v>47</v>
      </c>
      <c r="B44" s="6">
        <v>6451200</v>
      </c>
      <c r="C44" s="6">
        <v>360508</v>
      </c>
      <c r="D44" s="23">
        <v>5976555</v>
      </c>
      <c r="E44" s="24">
        <v>-782931</v>
      </c>
      <c r="F44" s="6">
        <v>-2556986</v>
      </c>
      <c r="G44" s="25">
        <v>-2556986</v>
      </c>
      <c r="H44" s="26">
        <v>1231019</v>
      </c>
      <c r="I44" s="24">
        <v>13798116</v>
      </c>
      <c r="J44" s="6">
        <v>-847710</v>
      </c>
      <c r="K44" s="25">
        <v>-909346</v>
      </c>
    </row>
    <row r="45" spans="1:11" ht="13.5">
      <c r="A45" s="33" t="s">
        <v>48</v>
      </c>
      <c r="B45" s="7">
        <v>2784240</v>
      </c>
      <c r="C45" s="7">
        <v>-10455945</v>
      </c>
      <c r="D45" s="69">
        <v>-487423611</v>
      </c>
      <c r="E45" s="70">
        <v>-8590147</v>
      </c>
      <c r="F45" s="7">
        <v>-81624702</v>
      </c>
      <c r="G45" s="71">
        <v>-81624702</v>
      </c>
      <c r="H45" s="72">
        <v>-501156</v>
      </c>
      <c r="I45" s="70">
        <v>5953539</v>
      </c>
      <c r="J45" s="7">
        <v>3801930</v>
      </c>
      <c r="K45" s="71">
        <v>4731437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2809567</v>
      </c>
      <c r="C48" s="6">
        <v>683687759</v>
      </c>
      <c r="D48" s="23">
        <v>17132085</v>
      </c>
      <c r="E48" s="24">
        <v>16365628</v>
      </c>
      <c r="F48" s="6">
        <v>15924919</v>
      </c>
      <c r="G48" s="25">
        <v>15924919</v>
      </c>
      <c r="H48" s="26">
        <v>26483602</v>
      </c>
      <c r="I48" s="24">
        <v>17406536</v>
      </c>
      <c r="J48" s="6">
        <v>17229887</v>
      </c>
      <c r="K48" s="25">
        <v>16818746</v>
      </c>
    </row>
    <row r="49" spans="1:11" ht="13.5">
      <c r="A49" s="22" t="s">
        <v>51</v>
      </c>
      <c r="B49" s="6">
        <f>+B75</f>
        <v>8219729.505741194</v>
      </c>
      <c r="C49" s="6">
        <f aca="true" t="shared" si="6" ref="C49:K49">+C75</f>
        <v>443659546</v>
      </c>
      <c r="D49" s="23">
        <f t="shared" si="6"/>
        <v>119869940</v>
      </c>
      <c r="E49" s="24">
        <f t="shared" si="6"/>
        <v>58543003</v>
      </c>
      <c r="F49" s="6">
        <f t="shared" si="6"/>
        <v>843306251</v>
      </c>
      <c r="G49" s="25">
        <f t="shared" si="6"/>
        <v>843306251</v>
      </c>
      <c r="H49" s="26">
        <f t="shared" si="6"/>
        <v>36680713</v>
      </c>
      <c r="I49" s="24">
        <f t="shared" si="6"/>
        <v>-2863945.561423883</v>
      </c>
      <c r="J49" s="6">
        <f t="shared" si="6"/>
        <v>-3219505.546762742</v>
      </c>
      <c r="K49" s="25">
        <f t="shared" si="6"/>
        <v>-3013628.194544874</v>
      </c>
    </row>
    <row r="50" spans="1:11" ht="13.5">
      <c r="A50" s="33" t="s">
        <v>52</v>
      </c>
      <c r="B50" s="7">
        <f>+B48-B49</f>
        <v>-5410162.505741194</v>
      </c>
      <c r="C50" s="7">
        <f aca="true" t="shared" si="7" ref="C50:K50">+C48-C49</f>
        <v>240028213</v>
      </c>
      <c r="D50" s="69">
        <f t="shared" si="7"/>
        <v>-102737855</v>
      </c>
      <c r="E50" s="70">
        <f t="shared" si="7"/>
        <v>-42177375</v>
      </c>
      <c r="F50" s="7">
        <f t="shared" si="7"/>
        <v>-827381332</v>
      </c>
      <c r="G50" s="71">
        <f t="shared" si="7"/>
        <v>-827381332</v>
      </c>
      <c r="H50" s="72">
        <f t="shared" si="7"/>
        <v>-10197111</v>
      </c>
      <c r="I50" s="70">
        <f t="shared" si="7"/>
        <v>20270481.561423883</v>
      </c>
      <c r="J50" s="7">
        <f t="shared" si="7"/>
        <v>20449392.546762742</v>
      </c>
      <c r="K50" s="71">
        <f t="shared" si="7"/>
        <v>19832374.194544874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891561960</v>
      </c>
      <c r="C53" s="6">
        <v>3151597</v>
      </c>
      <c r="D53" s="23">
        <v>814747002</v>
      </c>
      <c r="E53" s="24">
        <v>911435620</v>
      </c>
      <c r="F53" s="6">
        <v>842149221</v>
      </c>
      <c r="G53" s="25">
        <v>842149221</v>
      </c>
      <c r="H53" s="26">
        <v>1230596</v>
      </c>
      <c r="I53" s="24">
        <v>829111576</v>
      </c>
      <c r="J53" s="6">
        <v>846682951</v>
      </c>
      <c r="K53" s="25">
        <v>890892281</v>
      </c>
    </row>
    <row r="54" spans="1:11" ht="13.5">
      <c r="A54" s="22" t="s">
        <v>55</v>
      </c>
      <c r="B54" s="6">
        <v>61579192</v>
      </c>
      <c r="C54" s="6">
        <v>0</v>
      </c>
      <c r="D54" s="23">
        <v>52757212</v>
      </c>
      <c r="E54" s="24">
        <v>10174872</v>
      </c>
      <c r="F54" s="6">
        <v>391635</v>
      </c>
      <c r="G54" s="25">
        <v>391635</v>
      </c>
      <c r="H54" s="26">
        <v>46938</v>
      </c>
      <c r="I54" s="24">
        <v>10632741</v>
      </c>
      <c r="J54" s="6">
        <v>11058051</v>
      </c>
      <c r="K54" s="25">
        <v>11197881</v>
      </c>
    </row>
    <row r="55" spans="1:11" ht="13.5">
      <c r="A55" s="22" t="s">
        <v>56</v>
      </c>
      <c r="B55" s="6">
        <v>10306027</v>
      </c>
      <c r="C55" s="6">
        <v>0</v>
      </c>
      <c r="D55" s="23">
        <v>12278325</v>
      </c>
      <c r="E55" s="24">
        <v>17351450</v>
      </c>
      <c r="F55" s="6">
        <v>23720748</v>
      </c>
      <c r="G55" s="25">
        <v>23720748</v>
      </c>
      <c r="H55" s="26">
        <v>26062393</v>
      </c>
      <c r="I55" s="24">
        <v>3510005</v>
      </c>
      <c r="J55" s="6">
        <v>14000000</v>
      </c>
      <c r="K55" s="25">
        <v>19000002</v>
      </c>
    </row>
    <row r="56" spans="1:11" ht="13.5">
      <c r="A56" s="22" t="s">
        <v>57</v>
      </c>
      <c r="B56" s="6">
        <v>12137086</v>
      </c>
      <c r="C56" s="6">
        <v>-23580326</v>
      </c>
      <c r="D56" s="23">
        <v>2077532</v>
      </c>
      <c r="E56" s="24">
        <v>1549748</v>
      </c>
      <c r="F56" s="6">
        <v>1380</v>
      </c>
      <c r="G56" s="25">
        <v>1380</v>
      </c>
      <c r="H56" s="26">
        <v>2303854</v>
      </c>
      <c r="I56" s="24">
        <v>31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26950080</v>
      </c>
      <c r="J59" s="6">
        <v>28028083</v>
      </c>
      <c r="K59" s="25">
        <v>28840897</v>
      </c>
    </row>
    <row r="60" spans="1:11" ht="13.5">
      <c r="A60" s="90" t="s">
        <v>60</v>
      </c>
      <c r="B60" s="6">
        <v>-281347</v>
      </c>
      <c r="C60" s="6">
        <v>-388442</v>
      </c>
      <c r="D60" s="23">
        <v>-561272</v>
      </c>
      <c r="E60" s="24">
        <v>9804400</v>
      </c>
      <c r="F60" s="6">
        <v>9804400</v>
      </c>
      <c r="G60" s="25">
        <v>9804400</v>
      </c>
      <c r="H60" s="26">
        <v>9804400</v>
      </c>
      <c r="I60" s="24">
        <v>30196175</v>
      </c>
      <c r="J60" s="6">
        <v>31404022</v>
      </c>
      <c r="K60" s="25">
        <v>32314739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353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467</v>
      </c>
      <c r="K63" s="99">
        <v>471</v>
      </c>
    </row>
    <row r="64" spans="1:11" ht="13.5">
      <c r="A64" s="96" t="s">
        <v>64</v>
      </c>
      <c r="B64" s="97">
        <v>662</v>
      </c>
      <c r="C64" s="98">
        <v>624</v>
      </c>
      <c r="D64" s="99">
        <v>562</v>
      </c>
      <c r="E64" s="97">
        <v>562</v>
      </c>
      <c r="F64" s="98">
        <v>562</v>
      </c>
      <c r="G64" s="99">
        <v>562</v>
      </c>
      <c r="H64" s="100">
        <v>562</v>
      </c>
      <c r="I64" s="97">
        <v>562</v>
      </c>
      <c r="J64" s="98">
        <v>567</v>
      </c>
      <c r="K64" s="99">
        <v>571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0.7936583922441756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0.8584504943467548</v>
      </c>
      <c r="J70" s="5">
        <f t="shared" si="8"/>
        <v>0.8478236474956093</v>
      </c>
      <c r="K70" s="5">
        <f t="shared" si="8"/>
        <v>0.8459515175671593</v>
      </c>
    </row>
    <row r="71" spans="1:11" ht="12.75" hidden="1">
      <c r="A71" s="2" t="s">
        <v>112</v>
      </c>
      <c r="B71" s="2">
        <f>+B83</f>
        <v>134908771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200982666</v>
      </c>
      <c r="J71" s="2">
        <f t="shared" si="9"/>
        <v>206434468</v>
      </c>
      <c r="K71" s="2">
        <f t="shared" si="9"/>
        <v>211952009</v>
      </c>
    </row>
    <row r="72" spans="1:11" ht="12.75" hidden="1">
      <c r="A72" s="2" t="s">
        <v>113</v>
      </c>
      <c r="B72" s="2">
        <f>+B77</f>
        <v>169983424</v>
      </c>
      <c r="C72" s="2">
        <f aca="true" t="shared" si="10" ref="C72:K72">+C77</f>
        <v>120813798</v>
      </c>
      <c r="D72" s="2">
        <f t="shared" si="10"/>
        <v>172509100</v>
      </c>
      <c r="E72" s="2">
        <f t="shared" si="10"/>
        <v>199154205</v>
      </c>
      <c r="F72" s="2">
        <f t="shared" si="10"/>
        <v>57113391</v>
      </c>
      <c r="G72" s="2">
        <f t="shared" si="10"/>
        <v>57113391</v>
      </c>
      <c r="H72" s="2">
        <f t="shared" si="10"/>
        <v>149893057</v>
      </c>
      <c r="I72" s="2">
        <f t="shared" si="10"/>
        <v>234122605</v>
      </c>
      <c r="J72" s="2">
        <f t="shared" si="10"/>
        <v>243487509</v>
      </c>
      <c r="K72" s="2">
        <f t="shared" si="10"/>
        <v>250548648</v>
      </c>
    </row>
    <row r="73" spans="1:11" ht="12.75" hidden="1">
      <c r="A73" s="2" t="s">
        <v>114</v>
      </c>
      <c r="B73" s="2">
        <f>+B74</f>
        <v>55425591.66666666</v>
      </c>
      <c r="C73" s="2">
        <f aca="true" t="shared" si="11" ref="C73:K73">+(C78+C80+C81+C82)-(B78+B80+B81+B82)</f>
        <v>52580762</v>
      </c>
      <c r="D73" s="2">
        <f t="shared" si="11"/>
        <v>5786596</v>
      </c>
      <c r="E73" s="2">
        <f t="shared" si="11"/>
        <v>-58076548</v>
      </c>
      <c r="F73" s="2">
        <f>+(F78+F80+F81+F82)-(D78+D80+D81+D82)</f>
        <v>29431035</v>
      </c>
      <c r="G73" s="2">
        <f>+(G78+G80+G81+G82)-(D78+D80+D81+D82)</f>
        <v>29431035</v>
      </c>
      <c r="H73" s="2">
        <f>+(H78+H80+H81+H82)-(D78+D80+D81+D82)</f>
        <v>-108955425</v>
      </c>
      <c r="I73" s="2">
        <f>+(I78+I80+I81+I82)-(E78+E80+E81+E82)</f>
        <v>2459091</v>
      </c>
      <c r="J73" s="2">
        <f t="shared" si="11"/>
        <v>1862721</v>
      </c>
      <c r="K73" s="2">
        <f t="shared" si="11"/>
        <v>1169476</v>
      </c>
    </row>
    <row r="74" spans="1:11" ht="12.75" hidden="1">
      <c r="A74" s="2" t="s">
        <v>115</v>
      </c>
      <c r="B74" s="2">
        <f>+TREND(C74:E74)</f>
        <v>55425591.66666666</v>
      </c>
      <c r="C74" s="2">
        <f>+C73</f>
        <v>52580762</v>
      </c>
      <c r="D74" s="2">
        <f aca="true" t="shared" si="12" ref="D74:K74">+D73</f>
        <v>5786596</v>
      </c>
      <c r="E74" s="2">
        <f t="shared" si="12"/>
        <v>-58076548</v>
      </c>
      <c r="F74" s="2">
        <f t="shared" si="12"/>
        <v>29431035</v>
      </c>
      <c r="G74" s="2">
        <f t="shared" si="12"/>
        <v>29431035</v>
      </c>
      <c r="H74" s="2">
        <f t="shared" si="12"/>
        <v>-108955425</v>
      </c>
      <c r="I74" s="2">
        <f t="shared" si="12"/>
        <v>2459091</v>
      </c>
      <c r="J74" s="2">
        <f t="shared" si="12"/>
        <v>1862721</v>
      </c>
      <c r="K74" s="2">
        <f t="shared" si="12"/>
        <v>1169476</v>
      </c>
    </row>
    <row r="75" spans="1:11" ht="12.75" hidden="1">
      <c r="A75" s="2" t="s">
        <v>116</v>
      </c>
      <c r="B75" s="2">
        <f>+B84-(((B80+B81+B78)*B70)-B79)</f>
        <v>8219729.505741194</v>
      </c>
      <c r="C75" s="2">
        <f aca="true" t="shared" si="13" ref="C75:K75">+C84-(((C80+C81+C78)*C70)-C79)</f>
        <v>443659546</v>
      </c>
      <c r="D75" s="2">
        <f t="shared" si="13"/>
        <v>119869940</v>
      </c>
      <c r="E75" s="2">
        <f t="shared" si="13"/>
        <v>58543003</v>
      </c>
      <c r="F75" s="2">
        <f t="shared" si="13"/>
        <v>843306251</v>
      </c>
      <c r="G75" s="2">
        <f t="shared" si="13"/>
        <v>843306251</v>
      </c>
      <c r="H75" s="2">
        <f t="shared" si="13"/>
        <v>36680713</v>
      </c>
      <c r="I75" s="2">
        <f t="shared" si="13"/>
        <v>-2863945.561423883</v>
      </c>
      <c r="J75" s="2">
        <f t="shared" si="13"/>
        <v>-3219505.546762742</v>
      </c>
      <c r="K75" s="2">
        <f t="shared" si="13"/>
        <v>-3013628.194544874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169983424</v>
      </c>
      <c r="C77" s="3">
        <v>120813798</v>
      </c>
      <c r="D77" s="3">
        <v>172509100</v>
      </c>
      <c r="E77" s="3">
        <v>199154205</v>
      </c>
      <c r="F77" s="3">
        <v>57113391</v>
      </c>
      <c r="G77" s="3">
        <v>57113391</v>
      </c>
      <c r="H77" s="3">
        <v>149893057</v>
      </c>
      <c r="I77" s="3">
        <v>234122605</v>
      </c>
      <c r="J77" s="3">
        <v>243487509</v>
      </c>
      <c r="K77" s="3">
        <v>250548648</v>
      </c>
    </row>
    <row r="78" spans="1:11" ht="12.75" hidden="1">
      <c r="A78" s="1" t="s">
        <v>67</v>
      </c>
      <c r="B78" s="3">
        <v>1489</v>
      </c>
      <c r="C78" s="3">
        <v>8698928</v>
      </c>
      <c r="D78" s="3">
        <v>0</v>
      </c>
      <c r="E78" s="3">
        <v>1507</v>
      </c>
      <c r="F78" s="3">
        <v>1512</v>
      </c>
      <c r="G78" s="3">
        <v>1512</v>
      </c>
      <c r="H78" s="3">
        <v>0</v>
      </c>
      <c r="I78" s="3">
        <v>1902</v>
      </c>
      <c r="J78" s="3">
        <v>1910</v>
      </c>
      <c r="K78" s="3">
        <v>1950</v>
      </c>
    </row>
    <row r="79" spans="1:11" ht="12.75" hidden="1">
      <c r="A79" s="1" t="s">
        <v>68</v>
      </c>
      <c r="B79" s="3">
        <v>57370235</v>
      </c>
      <c r="C79" s="3">
        <v>443659546</v>
      </c>
      <c r="D79" s="3">
        <v>119869940</v>
      </c>
      <c r="E79" s="3">
        <v>50811162</v>
      </c>
      <c r="F79" s="3">
        <v>842995410</v>
      </c>
      <c r="G79" s="3">
        <v>842995410</v>
      </c>
      <c r="H79" s="3">
        <v>36369872</v>
      </c>
      <c r="I79" s="3">
        <v>52335493</v>
      </c>
      <c r="J79" s="3">
        <v>52858848</v>
      </c>
      <c r="K79" s="3">
        <v>53916025</v>
      </c>
    </row>
    <row r="80" spans="1:11" ht="12.75" hidden="1">
      <c r="A80" s="1" t="s">
        <v>69</v>
      </c>
      <c r="B80" s="3">
        <v>61927555</v>
      </c>
      <c r="C80" s="3">
        <v>105599784</v>
      </c>
      <c r="D80" s="3">
        <v>115590949</v>
      </c>
      <c r="E80" s="3">
        <v>62218202</v>
      </c>
      <c r="F80" s="3">
        <v>2422279</v>
      </c>
      <c r="G80" s="3">
        <v>2422279</v>
      </c>
      <c r="H80" s="3">
        <v>25102142</v>
      </c>
      <c r="I80" s="3">
        <v>64669702</v>
      </c>
      <c r="J80" s="3">
        <v>66532262</v>
      </c>
      <c r="K80" s="3">
        <v>67701604</v>
      </c>
    </row>
    <row r="81" spans="1:11" ht="12.75" hidden="1">
      <c r="A81" s="1" t="s">
        <v>70</v>
      </c>
      <c r="B81" s="3">
        <v>0</v>
      </c>
      <c r="C81" s="3">
        <v>59989</v>
      </c>
      <c r="D81" s="3">
        <v>4709995</v>
      </c>
      <c r="E81" s="3">
        <v>45</v>
      </c>
      <c r="F81" s="3">
        <v>147308187</v>
      </c>
      <c r="G81" s="3">
        <v>147308187</v>
      </c>
      <c r="H81" s="3">
        <v>-13756623</v>
      </c>
      <c r="I81" s="3">
        <v>6223</v>
      </c>
      <c r="J81" s="3">
        <v>6268</v>
      </c>
      <c r="K81" s="3">
        <v>6362</v>
      </c>
    </row>
    <row r="82" spans="1:11" ht="12.75" hidden="1">
      <c r="A82" s="1" t="s">
        <v>71</v>
      </c>
      <c r="B82" s="3">
        <v>4542</v>
      </c>
      <c r="C82" s="3">
        <v>155647</v>
      </c>
      <c r="D82" s="3">
        <v>0</v>
      </c>
      <c r="E82" s="3">
        <v>4642</v>
      </c>
      <c r="F82" s="3">
        <v>1</v>
      </c>
      <c r="G82" s="3">
        <v>1</v>
      </c>
      <c r="H82" s="3">
        <v>0</v>
      </c>
      <c r="I82" s="3">
        <v>5660</v>
      </c>
      <c r="J82" s="3">
        <v>5768</v>
      </c>
      <c r="K82" s="3">
        <v>5768</v>
      </c>
    </row>
    <row r="83" spans="1:11" ht="12.75" hidden="1">
      <c r="A83" s="1" t="s">
        <v>72</v>
      </c>
      <c r="B83" s="3">
        <v>134908771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200982666</v>
      </c>
      <c r="J83" s="3">
        <v>206434468</v>
      </c>
      <c r="K83" s="3">
        <v>211952009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7731841</v>
      </c>
      <c r="F84" s="3">
        <v>310841</v>
      </c>
      <c r="G84" s="3">
        <v>310841</v>
      </c>
      <c r="H84" s="3">
        <v>310841</v>
      </c>
      <c r="I84" s="3">
        <v>323274</v>
      </c>
      <c r="J84" s="3">
        <v>336205</v>
      </c>
      <c r="K84" s="3">
        <v>349653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4311421</v>
      </c>
      <c r="C5" s="6">
        <v>4426456</v>
      </c>
      <c r="D5" s="23">
        <v>8327521</v>
      </c>
      <c r="E5" s="24">
        <v>10315508</v>
      </c>
      <c r="F5" s="6">
        <v>10315508</v>
      </c>
      <c r="G5" s="25">
        <v>10315508</v>
      </c>
      <c r="H5" s="26">
        <v>9371780</v>
      </c>
      <c r="I5" s="24">
        <v>9084397</v>
      </c>
      <c r="J5" s="6">
        <v>10207231</v>
      </c>
      <c r="K5" s="25">
        <v>10819664</v>
      </c>
    </row>
    <row r="6" spans="1:11" ht="13.5">
      <c r="A6" s="22" t="s">
        <v>19</v>
      </c>
      <c r="B6" s="6">
        <v>13352366</v>
      </c>
      <c r="C6" s="6">
        <v>11506010</v>
      </c>
      <c r="D6" s="23">
        <v>16324535</v>
      </c>
      <c r="E6" s="24">
        <v>15340349</v>
      </c>
      <c r="F6" s="6">
        <v>15340354</v>
      </c>
      <c r="G6" s="25">
        <v>15340354</v>
      </c>
      <c r="H6" s="26">
        <v>14976714</v>
      </c>
      <c r="I6" s="24">
        <v>15549497</v>
      </c>
      <c r="J6" s="6">
        <v>17471244</v>
      </c>
      <c r="K6" s="25">
        <v>18519518</v>
      </c>
    </row>
    <row r="7" spans="1:11" ht="13.5">
      <c r="A7" s="22" t="s">
        <v>20</v>
      </c>
      <c r="B7" s="6">
        <v>2573398</v>
      </c>
      <c r="C7" s="6">
        <v>3720677</v>
      </c>
      <c r="D7" s="23">
        <v>3439547</v>
      </c>
      <c r="E7" s="24">
        <v>2151196</v>
      </c>
      <c r="F7" s="6">
        <v>2151201</v>
      </c>
      <c r="G7" s="25">
        <v>2151201</v>
      </c>
      <c r="H7" s="26">
        <v>2423272</v>
      </c>
      <c r="I7" s="24">
        <v>3144766</v>
      </c>
      <c r="J7" s="6">
        <v>3533459</v>
      </c>
      <c r="K7" s="25">
        <v>3745467</v>
      </c>
    </row>
    <row r="8" spans="1:11" ht="13.5">
      <c r="A8" s="22" t="s">
        <v>21</v>
      </c>
      <c r="B8" s="6">
        <v>24698449</v>
      </c>
      <c r="C8" s="6">
        <v>21396872</v>
      </c>
      <c r="D8" s="23">
        <v>29887897</v>
      </c>
      <c r="E8" s="24">
        <v>28980001</v>
      </c>
      <c r="F8" s="6">
        <v>28780000</v>
      </c>
      <c r="G8" s="25">
        <v>28780000</v>
      </c>
      <c r="H8" s="26">
        <v>29655410</v>
      </c>
      <c r="I8" s="24">
        <v>31244001</v>
      </c>
      <c r="J8" s="6">
        <v>32505000</v>
      </c>
      <c r="K8" s="25">
        <v>34379528</v>
      </c>
    </row>
    <row r="9" spans="1:11" ht="13.5">
      <c r="A9" s="22" t="s">
        <v>22</v>
      </c>
      <c r="B9" s="6">
        <v>1421229</v>
      </c>
      <c r="C9" s="6">
        <v>2250971</v>
      </c>
      <c r="D9" s="23">
        <v>2344515</v>
      </c>
      <c r="E9" s="24">
        <v>3042340</v>
      </c>
      <c r="F9" s="6">
        <v>3042342</v>
      </c>
      <c r="G9" s="25">
        <v>3042342</v>
      </c>
      <c r="H9" s="26">
        <v>1114388</v>
      </c>
      <c r="I9" s="24">
        <v>19146229</v>
      </c>
      <c r="J9" s="6">
        <v>17687631</v>
      </c>
      <c r="K9" s="25">
        <v>18748912</v>
      </c>
    </row>
    <row r="10" spans="1:11" ht="25.5">
      <c r="A10" s="27" t="s">
        <v>106</v>
      </c>
      <c r="B10" s="28">
        <f>SUM(B5:B9)</f>
        <v>46356863</v>
      </c>
      <c r="C10" s="29">
        <f aca="true" t="shared" si="0" ref="C10:K10">SUM(C5:C9)</f>
        <v>43300986</v>
      </c>
      <c r="D10" s="30">
        <f t="shared" si="0"/>
        <v>60324015</v>
      </c>
      <c r="E10" s="28">
        <f t="shared" si="0"/>
        <v>59829394</v>
      </c>
      <c r="F10" s="29">
        <f t="shared" si="0"/>
        <v>59629405</v>
      </c>
      <c r="G10" s="31">
        <f t="shared" si="0"/>
        <v>59629405</v>
      </c>
      <c r="H10" s="32">
        <f t="shared" si="0"/>
        <v>57541564</v>
      </c>
      <c r="I10" s="28">
        <f t="shared" si="0"/>
        <v>78168890</v>
      </c>
      <c r="J10" s="29">
        <f t="shared" si="0"/>
        <v>81404565</v>
      </c>
      <c r="K10" s="31">
        <f t="shared" si="0"/>
        <v>86213089</v>
      </c>
    </row>
    <row r="11" spans="1:11" ht="13.5">
      <c r="A11" s="22" t="s">
        <v>23</v>
      </c>
      <c r="B11" s="6">
        <v>16766580</v>
      </c>
      <c r="C11" s="6">
        <v>19900852</v>
      </c>
      <c r="D11" s="23">
        <v>20781041</v>
      </c>
      <c r="E11" s="24">
        <v>24416488</v>
      </c>
      <c r="F11" s="6">
        <v>23489566</v>
      </c>
      <c r="G11" s="25">
        <v>23489566</v>
      </c>
      <c r="H11" s="26">
        <v>19993288</v>
      </c>
      <c r="I11" s="24">
        <v>25915383</v>
      </c>
      <c r="J11" s="6">
        <v>29118370</v>
      </c>
      <c r="K11" s="25">
        <v>30865517</v>
      </c>
    </row>
    <row r="12" spans="1:11" ht="13.5">
      <c r="A12" s="22" t="s">
        <v>24</v>
      </c>
      <c r="B12" s="6">
        <v>2178625</v>
      </c>
      <c r="C12" s="6">
        <v>2160329</v>
      </c>
      <c r="D12" s="23">
        <v>2532342</v>
      </c>
      <c r="E12" s="24">
        <v>2739128</v>
      </c>
      <c r="F12" s="6">
        <v>2739128</v>
      </c>
      <c r="G12" s="25">
        <v>2739128</v>
      </c>
      <c r="H12" s="26">
        <v>2621798</v>
      </c>
      <c r="I12" s="24">
        <v>2819435</v>
      </c>
      <c r="J12" s="6">
        <v>3167912</v>
      </c>
      <c r="K12" s="25">
        <v>3357989</v>
      </c>
    </row>
    <row r="13" spans="1:11" ht="13.5">
      <c r="A13" s="22" t="s">
        <v>107</v>
      </c>
      <c r="B13" s="6">
        <v>3415819</v>
      </c>
      <c r="C13" s="6">
        <v>930</v>
      </c>
      <c r="D13" s="23">
        <v>4483263</v>
      </c>
      <c r="E13" s="24">
        <v>3551679</v>
      </c>
      <c r="F13" s="6">
        <v>3551679</v>
      </c>
      <c r="G13" s="25">
        <v>3551679</v>
      </c>
      <c r="H13" s="26">
        <v>89746</v>
      </c>
      <c r="I13" s="24">
        <v>4429156</v>
      </c>
      <c r="J13" s="6">
        <v>4976597</v>
      </c>
      <c r="K13" s="25">
        <v>5259037</v>
      </c>
    </row>
    <row r="14" spans="1:11" ht="13.5">
      <c r="A14" s="22" t="s">
        <v>25</v>
      </c>
      <c r="B14" s="6">
        <v>2266958</v>
      </c>
      <c r="C14" s="6">
        <v>66235</v>
      </c>
      <c r="D14" s="23">
        <v>0</v>
      </c>
      <c r="E14" s="24">
        <v>1067222</v>
      </c>
      <c r="F14" s="6">
        <v>1067222</v>
      </c>
      <c r="G14" s="25">
        <v>1067222</v>
      </c>
      <c r="H14" s="26">
        <v>765508</v>
      </c>
      <c r="I14" s="24">
        <v>1001000</v>
      </c>
      <c r="J14" s="6">
        <v>1124723</v>
      </c>
      <c r="K14" s="25">
        <v>1192208</v>
      </c>
    </row>
    <row r="15" spans="1:11" ht="13.5">
      <c r="A15" s="22" t="s">
        <v>26</v>
      </c>
      <c r="B15" s="6">
        <v>8981296</v>
      </c>
      <c r="C15" s="6">
        <v>13051543</v>
      </c>
      <c r="D15" s="23">
        <v>12033157</v>
      </c>
      <c r="E15" s="24">
        <v>15228425</v>
      </c>
      <c r="F15" s="6">
        <v>15507687</v>
      </c>
      <c r="G15" s="25">
        <v>15507687</v>
      </c>
      <c r="H15" s="26">
        <v>15195435</v>
      </c>
      <c r="I15" s="24">
        <v>16990346</v>
      </c>
      <c r="J15" s="6">
        <v>19089892</v>
      </c>
      <c r="K15" s="25">
        <v>20235473</v>
      </c>
    </row>
    <row r="16" spans="1:11" ht="13.5">
      <c r="A16" s="22" t="s">
        <v>21</v>
      </c>
      <c r="B16" s="6">
        <v>810566</v>
      </c>
      <c r="C16" s="6">
        <v>44416</v>
      </c>
      <c r="D16" s="23">
        <v>1249484</v>
      </c>
      <c r="E16" s="24">
        <v>2128337</v>
      </c>
      <c r="F16" s="6">
        <v>2128462</v>
      </c>
      <c r="G16" s="25">
        <v>2128462</v>
      </c>
      <c r="H16" s="26">
        <v>821760</v>
      </c>
      <c r="I16" s="24">
        <v>1371320</v>
      </c>
      <c r="J16" s="6">
        <v>1540812</v>
      </c>
      <c r="K16" s="25">
        <v>1633267</v>
      </c>
    </row>
    <row r="17" spans="1:11" ht="13.5">
      <c r="A17" s="22" t="s">
        <v>27</v>
      </c>
      <c r="B17" s="6">
        <v>13548160</v>
      </c>
      <c r="C17" s="6">
        <v>9995851</v>
      </c>
      <c r="D17" s="23">
        <v>21431565</v>
      </c>
      <c r="E17" s="24">
        <v>18855682</v>
      </c>
      <c r="F17" s="6">
        <v>21503198</v>
      </c>
      <c r="G17" s="25">
        <v>21503198</v>
      </c>
      <c r="H17" s="26">
        <v>18866121</v>
      </c>
      <c r="I17" s="24">
        <v>25642250</v>
      </c>
      <c r="J17" s="6">
        <v>27101568</v>
      </c>
      <c r="K17" s="25">
        <v>28651509</v>
      </c>
    </row>
    <row r="18" spans="1:11" ht="13.5">
      <c r="A18" s="33" t="s">
        <v>28</v>
      </c>
      <c r="B18" s="34">
        <f>SUM(B11:B17)</f>
        <v>47968004</v>
      </c>
      <c r="C18" s="35">
        <f aca="true" t="shared" si="1" ref="C18:K18">SUM(C11:C17)</f>
        <v>45220156</v>
      </c>
      <c r="D18" s="36">
        <f t="shared" si="1"/>
        <v>62510852</v>
      </c>
      <c r="E18" s="34">
        <f t="shared" si="1"/>
        <v>67986961</v>
      </c>
      <c r="F18" s="35">
        <f t="shared" si="1"/>
        <v>69986942</v>
      </c>
      <c r="G18" s="37">
        <f t="shared" si="1"/>
        <v>69986942</v>
      </c>
      <c r="H18" s="38">
        <f t="shared" si="1"/>
        <v>58353656</v>
      </c>
      <c r="I18" s="34">
        <f t="shared" si="1"/>
        <v>78168890</v>
      </c>
      <c r="J18" s="35">
        <f t="shared" si="1"/>
        <v>86119874</v>
      </c>
      <c r="K18" s="37">
        <f t="shared" si="1"/>
        <v>91195000</v>
      </c>
    </row>
    <row r="19" spans="1:11" ht="13.5">
      <c r="A19" s="33" t="s">
        <v>29</v>
      </c>
      <c r="B19" s="39">
        <f>+B10-B18</f>
        <v>-1611141</v>
      </c>
      <c r="C19" s="40">
        <f aca="true" t="shared" si="2" ref="C19:K19">+C10-C18</f>
        <v>-1919170</v>
      </c>
      <c r="D19" s="41">
        <f t="shared" si="2"/>
        <v>-2186837</v>
      </c>
      <c r="E19" s="39">
        <f t="shared" si="2"/>
        <v>-8157567</v>
      </c>
      <c r="F19" s="40">
        <f t="shared" si="2"/>
        <v>-10357537</v>
      </c>
      <c r="G19" s="42">
        <f t="shared" si="2"/>
        <v>-10357537</v>
      </c>
      <c r="H19" s="43">
        <f t="shared" si="2"/>
        <v>-812092</v>
      </c>
      <c r="I19" s="39">
        <f t="shared" si="2"/>
        <v>0</v>
      </c>
      <c r="J19" s="40">
        <f t="shared" si="2"/>
        <v>-4715309</v>
      </c>
      <c r="K19" s="42">
        <f t="shared" si="2"/>
        <v>-4981911</v>
      </c>
    </row>
    <row r="20" spans="1:11" ht="25.5">
      <c r="A20" s="44" t="s">
        <v>30</v>
      </c>
      <c r="B20" s="45">
        <v>10914278</v>
      </c>
      <c r="C20" s="46">
        <v>17148975</v>
      </c>
      <c r="D20" s="47">
        <v>28296993</v>
      </c>
      <c r="E20" s="45">
        <v>22085000</v>
      </c>
      <c r="F20" s="46">
        <v>17238004</v>
      </c>
      <c r="G20" s="48">
        <v>17238004</v>
      </c>
      <c r="H20" s="49">
        <v>9019611</v>
      </c>
      <c r="I20" s="45">
        <v>99567000</v>
      </c>
      <c r="J20" s="46">
        <v>42573000</v>
      </c>
      <c r="K20" s="48">
        <v>19506000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9303137</v>
      </c>
      <c r="C22" s="58">
        <f aca="true" t="shared" si="3" ref="C22:K22">SUM(C19:C21)</f>
        <v>15229805</v>
      </c>
      <c r="D22" s="59">
        <f t="shared" si="3"/>
        <v>26110156</v>
      </c>
      <c r="E22" s="57">
        <f t="shared" si="3"/>
        <v>13927433</v>
      </c>
      <c r="F22" s="58">
        <f t="shared" si="3"/>
        <v>6880467</v>
      </c>
      <c r="G22" s="60">
        <f t="shared" si="3"/>
        <v>6880467</v>
      </c>
      <c r="H22" s="61">
        <f t="shared" si="3"/>
        <v>8207519</v>
      </c>
      <c r="I22" s="57">
        <f t="shared" si="3"/>
        <v>99567000</v>
      </c>
      <c r="J22" s="58">
        <f t="shared" si="3"/>
        <v>37857691</v>
      </c>
      <c r="K22" s="60">
        <f t="shared" si="3"/>
        <v>14524089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9303137</v>
      </c>
      <c r="C24" s="40">
        <f aca="true" t="shared" si="4" ref="C24:K24">SUM(C22:C23)</f>
        <v>15229805</v>
      </c>
      <c r="D24" s="41">
        <f t="shared" si="4"/>
        <v>26110156</v>
      </c>
      <c r="E24" s="39">
        <f t="shared" si="4"/>
        <v>13927433</v>
      </c>
      <c r="F24" s="40">
        <f t="shared" si="4"/>
        <v>6880467</v>
      </c>
      <c r="G24" s="42">
        <f t="shared" si="4"/>
        <v>6880467</v>
      </c>
      <c r="H24" s="43">
        <f t="shared" si="4"/>
        <v>8207519</v>
      </c>
      <c r="I24" s="39">
        <f t="shared" si="4"/>
        <v>99567000</v>
      </c>
      <c r="J24" s="40">
        <f t="shared" si="4"/>
        <v>37857691</v>
      </c>
      <c r="K24" s="42">
        <f t="shared" si="4"/>
        <v>14524089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11037545</v>
      </c>
      <c r="C27" s="7">
        <v>14386380</v>
      </c>
      <c r="D27" s="69">
        <v>26110156</v>
      </c>
      <c r="E27" s="70">
        <v>24392004</v>
      </c>
      <c r="F27" s="7">
        <v>17345004</v>
      </c>
      <c r="G27" s="71">
        <v>17345004</v>
      </c>
      <c r="H27" s="72">
        <v>6859707</v>
      </c>
      <c r="I27" s="70">
        <v>99567000</v>
      </c>
      <c r="J27" s="7">
        <v>42573000</v>
      </c>
      <c r="K27" s="71">
        <v>19506000</v>
      </c>
    </row>
    <row r="28" spans="1:11" ht="13.5">
      <c r="A28" s="73" t="s">
        <v>34</v>
      </c>
      <c r="B28" s="6">
        <v>11037545</v>
      </c>
      <c r="C28" s="6">
        <v>0</v>
      </c>
      <c r="D28" s="23">
        <v>24227402</v>
      </c>
      <c r="E28" s="24">
        <v>22085000</v>
      </c>
      <c r="F28" s="6">
        <v>17038000</v>
      </c>
      <c r="G28" s="25">
        <v>17038000</v>
      </c>
      <c r="H28" s="26">
        <v>0</v>
      </c>
      <c r="I28" s="24">
        <v>99567000</v>
      </c>
      <c r="J28" s="6">
        <v>42573000</v>
      </c>
      <c r="K28" s="25">
        <v>19506000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1882754</v>
      </c>
      <c r="E31" s="24">
        <v>2307004</v>
      </c>
      <c r="F31" s="6">
        <v>307004</v>
      </c>
      <c r="G31" s="25">
        <v>307004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11037545</v>
      </c>
      <c r="C32" s="7">
        <f aca="true" t="shared" si="5" ref="C32:K32">SUM(C28:C31)</f>
        <v>0</v>
      </c>
      <c r="D32" s="69">
        <f t="shared" si="5"/>
        <v>26110156</v>
      </c>
      <c r="E32" s="70">
        <f t="shared" si="5"/>
        <v>24392004</v>
      </c>
      <c r="F32" s="7">
        <f t="shared" si="5"/>
        <v>17345004</v>
      </c>
      <c r="G32" s="71">
        <f t="shared" si="5"/>
        <v>17345004</v>
      </c>
      <c r="H32" s="72">
        <f t="shared" si="5"/>
        <v>0</v>
      </c>
      <c r="I32" s="70">
        <f t="shared" si="5"/>
        <v>99567000</v>
      </c>
      <c r="J32" s="7">
        <f t="shared" si="5"/>
        <v>42573000</v>
      </c>
      <c r="K32" s="71">
        <f t="shared" si="5"/>
        <v>19506000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43991675</v>
      </c>
      <c r="C35" s="6">
        <v>843425</v>
      </c>
      <c r="D35" s="23">
        <v>46112939</v>
      </c>
      <c r="E35" s="24">
        <v>20591181</v>
      </c>
      <c r="F35" s="6">
        <v>20591185</v>
      </c>
      <c r="G35" s="25">
        <v>20591185</v>
      </c>
      <c r="H35" s="26">
        <v>19291670</v>
      </c>
      <c r="I35" s="24">
        <v>40392397</v>
      </c>
      <c r="J35" s="6">
        <v>46680668</v>
      </c>
      <c r="K35" s="25">
        <v>36299490</v>
      </c>
    </row>
    <row r="36" spans="1:11" ht="13.5">
      <c r="A36" s="22" t="s">
        <v>40</v>
      </c>
      <c r="B36" s="6">
        <v>138186929</v>
      </c>
      <c r="C36" s="6">
        <v>14386380</v>
      </c>
      <c r="D36" s="23">
        <v>199637834</v>
      </c>
      <c r="E36" s="24">
        <v>160913912</v>
      </c>
      <c r="F36" s="6">
        <v>178258785</v>
      </c>
      <c r="G36" s="25">
        <v>178258785</v>
      </c>
      <c r="H36" s="26">
        <v>6859707</v>
      </c>
      <c r="I36" s="24">
        <v>218786573</v>
      </c>
      <c r="J36" s="6">
        <v>256445997</v>
      </c>
      <c r="K36" s="25">
        <v>270308321</v>
      </c>
    </row>
    <row r="37" spans="1:11" ht="13.5">
      <c r="A37" s="22" t="s">
        <v>41</v>
      </c>
      <c r="B37" s="6">
        <v>18930677</v>
      </c>
      <c r="C37" s="6">
        <v>0</v>
      </c>
      <c r="D37" s="23">
        <v>19248834</v>
      </c>
      <c r="E37" s="24">
        <v>4695377</v>
      </c>
      <c r="F37" s="6">
        <v>4379439</v>
      </c>
      <c r="G37" s="25">
        <v>4379439</v>
      </c>
      <c r="H37" s="26">
        <v>0</v>
      </c>
      <c r="I37" s="24">
        <v>12206764</v>
      </c>
      <c r="J37" s="6">
        <v>6517364</v>
      </c>
      <c r="K37" s="25">
        <v>4220666</v>
      </c>
    </row>
    <row r="38" spans="1:11" ht="13.5">
      <c r="A38" s="22" t="s">
        <v>42</v>
      </c>
      <c r="B38" s="6">
        <v>32414978</v>
      </c>
      <c r="C38" s="6">
        <v>0</v>
      </c>
      <c r="D38" s="23">
        <v>34511627</v>
      </c>
      <c r="E38" s="24">
        <v>37335471</v>
      </c>
      <c r="F38" s="6">
        <v>37335479</v>
      </c>
      <c r="G38" s="25">
        <v>37335479</v>
      </c>
      <c r="H38" s="26">
        <v>0</v>
      </c>
      <c r="I38" s="24">
        <v>34523256</v>
      </c>
      <c r="J38" s="6">
        <v>35538442</v>
      </c>
      <c r="K38" s="25">
        <v>36593414</v>
      </c>
    </row>
    <row r="39" spans="1:11" ht="13.5">
      <c r="A39" s="22" t="s">
        <v>43</v>
      </c>
      <c r="B39" s="6">
        <v>130832949</v>
      </c>
      <c r="C39" s="6">
        <v>0</v>
      </c>
      <c r="D39" s="23">
        <v>165880156</v>
      </c>
      <c r="E39" s="24">
        <v>139474489</v>
      </c>
      <c r="F39" s="6">
        <v>157135052</v>
      </c>
      <c r="G39" s="25">
        <v>157135052</v>
      </c>
      <c r="H39" s="26">
        <v>4935038</v>
      </c>
      <c r="I39" s="24">
        <v>212448950</v>
      </c>
      <c r="J39" s="6">
        <v>261070859</v>
      </c>
      <c r="K39" s="25">
        <v>265793731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26585110</v>
      </c>
      <c r="C42" s="6">
        <v>0</v>
      </c>
      <c r="D42" s="23">
        <v>0</v>
      </c>
      <c r="E42" s="24">
        <v>29615320</v>
      </c>
      <c r="F42" s="6">
        <v>75428538</v>
      </c>
      <c r="G42" s="25">
        <v>75428538</v>
      </c>
      <c r="H42" s="26">
        <v>0</v>
      </c>
      <c r="I42" s="24">
        <v>108364510</v>
      </c>
      <c r="J42" s="6">
        <v>47597954</v>
      </c>
      <c r="K42" s="25">
        <v>21067777</v>
      </c>
    </row>
    <row r="43" spans="1:11" ht="13.5">
      <c r="A43" s="22" t="s">
        <v>46</v>
      </c>
      <c r="B43" s="6">
        <v>-11661296</v>
      </c>
      <c r="C43" s="6">
        <v>0</v>
      </c>
      <c r="D43" s="23">
        <v>-15951</v>
      </c>
      <c r="E43" s="24">
        <v>-3838</v>
      </c>
      <c r="F43" s="6">
        <v>-17345008</v>
      </c>
      <c r="G43" s="25">
        <v>-17345008</v>
      </c>
      <c r="H43" s="26">
        <v>0</v>
      </c>
      <c r="I43" s="24">
        <v>-99567001</v>
      </c>
      <c r="J43" s="6">
        <v>-42573000</v>
      </c>
      <c r="K43" s="25">
        <v>-19506000</v>
      </c>
    </row>
    <row r="44" spans="1:11" ht="13.5">
      <c r="A44" s="22" t="s">
        <v>47</v>
      </c>
      <c r="B44" s="6">
        <v>3800</v>
      </c>
      <c r="C44" s="6">
        <v>0</v>
      </c>
      <c r="D44" s="23">
        <v>327904</v>
      </c>
      <c r="E44" s="24">
        <v>-2332</v>
      </c>
      <c r="F44" s="6">
        <v>-315556</v>
      </c>
      <c r="G44" s="25">
        <v>-315556</v>
      </c>
      <c r="H44" s="26">
        <v>0</v>
      </c>
      <c r="I44" s="24">
        <v>370381</v>
      </c>
      <c r="J44" s="6">
        <v>10003</v>
      </c>
      <c r="K44" s="25">
        <v>10003</v>
      </c>
    </row>
    <row r="45" spans="1:11" ht="13.5">
      <c r="A45" s="33" t="s">
        <v>48</v>
      </c>
      <c r="B45" s="7">
        <v>38181264</v>
      </c>
      <c r="C45" s="7">
        <v>0</v>
      </c>
      <c r="D45" s="69">
        <v>311953</v>
      </c>
      <c r="E45" s="70">
        <v>53350894</v>
      </c>
      <c r="F45" s="7">
        <v>84070194</v>
      </c>
      <c r="G45" s="71">
        <v>84070194</v>
      </c>
      <c r="H45" s="72">
        <v>0</v>
      </c>
      <c r="I45" s="70">
        <v>51537679</v>
      </c>
      <c r="J45" s="7">
        <v>50101291</v>
      </c>
      <c r="K45" s="71">
        <v>47779238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38181264</v>
      </c>
      <c r="C48" s="6">
        <v>843425</v>
      </c>
      <c r="D48" s="23">
        <v>42428089</v>
      </c>
      <c r="E48" s="24">
        <v>23741755</v>
      </c>
      <c r="F48" s="6">
        <v>23741742</v>
      </c>
      <c r="G48" s="25">
        <v>23741742</v>
      </c>
      <c r="H48" s="26">
        <v>4711811</v>
      </c>
      <c r="I48" s="24">
        <v>36300623</v>
      </c>
      <c r="J48" s="6">
        <v>42346626</v>
      </c>
      <c r="K48" s="25">
        <v>31708660</v>
      </c>
    </row>
    <row r="49" spans="1:11" ht="13.5">
      <c r="A49" s="22" t="s">
        <v>51</v>
      </c>
      <c r="B49" s="6">
        <f>+B75</f>
        <v>12347308.919063438</v>
      </c>
      <c r="C49" s="6">
        <f aca="true" t="shared" si="6" ref="C49:K49">+C75</f>
        <v>2000000</v>
      </c>
      <c r="D49" s="23">
        <f t="shared" si="6"/>
        <v>18262760</v>
      </c>
      <c r="E49" s="24">
        <f t="shared" si="6"/>
        <v>7173232.555511843</v>
      </c>
      <c r="F49" s="6">
        <f t="shared" si="6"/>
        <v>8969993.693398615</v>
      </c>
      <c r="G49" s="25">
        <f t="shared" si="6"/>
        <v>8969993.693398615</v>
      </c>
      <c r="H49" s="26">
        <f t="shared" si="6"/>
        <v>2000000</v>
      </c>
      <c r="I49" s="24">
        <f t="shared" si="6"/>
        <v>8204500.359294397</v>
      </c>
      <c r="J49" s="6">
        <f t="shared" si="6"/>
        <v>2299247.539461656</v>
      </c>
      <c r="K49" s="25">
        <f t="shared" si="6"/>
        <v>136853.14177580923</v>
      </c>
    </row>
    <row r="50" spans="1:11" ht="13.5">
      <c r="A50" s="33" t="s">
        <v>52</v>
      </c>
      <c r="B50" s="7">
        <f>+B48-B49</f>
        <v>25833955.080936562</v>
      </c>
      <c r="C50" s="7">
        <f aca="true" t="shared" si="7" ref="C50:K50">+C48-C49</f>
        <v>-1156575</v>
      </c>
      <c r="D50" s="69">
        <f t="shared" si="7"/>
        <v>24165329</v>
      </c>
      <c r="E50" s="70">
        <f t="shared" si="7"/>
        <v>16568522.444488157</v>
      </c>
      <c r="F50" s="7">
        <f t="shared" si="7"/>
        <v>14771748.306601385</v>
      </c>
      <c r="G50" s="71">
        <f t="shared" si="7"/>
        <v>14771748.306601385</v>
      </c>
      <c r="H50" s="72">
        <f t="shared" si="7"/>
        <v>2711811</v>
      </c>
      <c r="I50" s="70">
        <f t="shared" si="7"/>
        <v>28096122.640705604</v>
      </c>
      <c r="J50" s="7">
        <f t="shared" si="7"/>
        <v>40047378.46053834</v>
      </c>
      <c r="K50" s="71">
        <f t="shared" si="7"/>
        <v>31571806.85822419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136311278</v>
      </c>
      <c r="C53" s="6">
        <v>14386380</v>
      </c>
      <c r="D53" s="23">
        <v>197460661</v>
      </c>
      <c r="E53" s="24">
        <v>160894116</v>
      </c>
      <c r="F53" s="6">
        <v>178238994</v>
      </c>
      <c r="G53" s="25">
        <v>178238994</v>
      </c>
      <c r="H53" s="26">
        <v>6859707</v>
      </c>
      <c r="I53" s="24">
        <v>218766788</v>
      </c>
      <c r="J53" s="6">
        <v>256426212</v>
      </c>
      <c r="K53" s="25">
        <v>270288536</v>
      </c>
    </row>
    <row r="54" spans="1:11" ht="13.5">
      <c r="A54" s="22" t="s">
        <v>55</v>
      </c>
      <c r="B54" s="6">
        <v>3415819</v>
      </c>
      <c r="C54" s="6">
        <v>0</v>
      </c>
      <c r="D54" s="23">
        <v>4483263</v>
      </c>
      <c r="E54" s="24">
        <v>3551679</v>
      </c>
      <c r="F54" s="6">
        <v>3551679</v>
      </c>
      <c r="G54" s="25">
        <v>3551679</v>
      </c>
      <c r="H54" s="26">
        <v>89746</v>
      </c>
      <c r="I54" s="24">
        <v>4429156</v>
      </c>
      <c r="J54" s="6">
        <v>4976597</v>
      </c>
      <c r="K54" s="25">
        <v>5259037</v>
      </c>
    </row>
    <row r="55" spans="1:11" ht="13.5">
      <c r="A55" s="22" t="s">
        <v>56</v>
      </c>
      <c r="B55" s="6">
        <v>0</v>
      </c>
      <c r="C55" s="6">
        <v>14386380</v>
      </c>
      <c r="D55" s="23">
        <v>20817461</v>
      </c>
      <c r="E55" s="24">
        <v>0</v>
      </c>
      <c r="F55" s="6">
        <v>0</v>
      </c>
      <c r="G55" s="25">
        <v>0</v>
      </c>
      <c r="H55" s="26">
        <v>0</v>
      </c>
      <c r="I55" s="24">
        <v>24000000</v>
      </c>
      <c r="J55" s="6">
        <v>10000000</v>
      </c>
      <c r="K55" s="25">
        <v>11000000</v>
      </c>
    </row>
    <row r="56" spans="1:11" ht="13.5">
      <c r="A56" s="22" t="s">
        <v>57</v>
      </c>
      <c r="B56" s="6">
        <v>0</v>
      </c>
      <c r="C56" s="6">
        <v>0</v>
      </c>
      <c r="D56" s="23">
        <v>365221</v>
      </c>
      <c r="E56" s="24">
        <v>630706</v>
      </c>
      <c r="F56" s="6">
        <v>3308382</v>
      </c>
      <c r="G56" s="25">
        <v>3308382</v>
      </c>
      <c r="H56" s="26">
        <v>3358666</v>
      </c>
      <c r="I56" s="24">
        <v>3069747</v>
      </c>
      <c r="J56" s="6">
        <v>1957969</v>
      </c>
      <c r="K56" s="25">
        <v>2009055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6793064</v>
      </c>
      <c r="F59" s="6">
        <v>10321129</v>
      </c>
      <c r="G59" s="25">
        <v>10321129</v>
      </c>
      <c r="H59" s="26">
        <v>10321129</v>
      </c>
      <c r="I59" s="24">
        <v>10025983</v>
      </c>
      <c r="J59" s="6">
        <v>11265196</v>
      </c>
      <c r="K59" s="25">
        <v>11941110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700008</v>
      </c>
      <c r="J60" s="6">
        <v>73791</v>
      </c>
      <c r="K60" s="25">
        <v>2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160</v>
      </c>
      <c r="C63" s="98">
        <v>160</v>
      </c>
      <c r="D63" s="99">
        <v>160</v>
      </c>
      <c r="E63" s="97">
        <v>160</v>
      </c>
      <c r="F63" s="98">
        <v>160</v>
      </c>
      <c r="G63" s="99">
        <v>160</v>
      </c>
      <c r="H63" s="100">
        <v>0</v>
      </c>
      <c r="I63" s="97">
        <v>160</v>
      </c>
      <c r="J63" s="98">
        <v>160</v>
      </c>
      <c r="K63" s="99">
        <v>160</v>
      </c>
    </row>
    <row r="64" spans="1:11" ht="13.5">
      <c r="A64" s="96" t="s">
        <v>64</v>
      </c>
      <c r="B64" s="97">
        <v>891</v>
      </c>
      <c r="C64" s="98">
        <v>891</v>
      </c>
      <c r="D64" s="99">
        <v>891</v>
      </c>
      <c r="E64" s="97">
        <v>891</v>
      </c>
      <c r="F64" s="98">
        <v>891</v>
      </c>
      <c r="G64" s="99">
        <v>891</v>
      </c>
      <c r="H64" s="100">
        <v>891</v>
      </c>
      <c r="I64" s="97">
        <v>891</v>
      </c>
      <c r="J64" s="98">
        <v>891</v>
      </c>
      <c r="K64" s="99">
        <v>891</v>
      </c>
    </row>
    <row r="65" spans="1:11" ht="13.5">
      <c r="A65" s="96" t="s">
        <v>65</v>
      </c>
      <c r="B65" s="97">
        <v>891</v>
      </c>
      <c r="C65" s="98">
        <v>891</v>
      </c>
      <c r="D65" s="99">
        <v>891</v>
      </c>
      <c r="E65" s="97">
        <v>891</v>
      </c>
      <c r="F65" s="98">
        <v>891</v>
      </c>
      <c r="G65" s="99">
        <v>891</v>
      </c>
      <c r="H65" s="100">
        <v>891</v>
      </c>
      <c r="I65" s="97">
        <v>891</v>
      </c>
      <c r="J65" s="98">
        <v>891</v>
      </c>
      <c r="K65" s="99">
        <v>891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0.8280186817273062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0.2656460459543191</v>
      </c>
      <c r="F70" s="5">
        <f t="shared" si="8"/>
        <v>0.8594688209814273</v>
      </c>
      <c r="G70" s="5">
        <f t="shared" si="8"/>
        <v>0.8594688209814273</v>
      </c>
      <c r="H70" s="5">
        <f t="shared" si="8"/>
        <v>0</v>
      </c>
      <c r="I70" s="5">
        <f t="shared" si="8"/>
        <v>0.9144858948800784</v>
      </c>
      <c r="J70" s="5">
        <f t="shared" si="8"/>
        <v>0.9106725498075474</v>
      </c>
      <c r="K70" s="5">
        <f t="shared" si="8"/>
        <v>0.8283346592970704</v>
      </c>
    </row>
    <row r="71" spans="1:11" ht="12.75" hidden="1">
      <c r="A71" s="2" t="s">
        <v>112</v>
      </c>
      <c r="B71" s="2">
        <f>+B83</f>
        <v>15801107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7530320</v>
      </c>
      <c r="F71" s="2">
        <f t="shared" si="9"/>
        <v>24363538</v>
      </c>
      <c r="G71" s="2">
        <f t="shared" si="9"/>
        <v>24363538</v>
      </c>
      <c r="H71" s="2">
        <f t="shared" si="9"/>
        <v>0</v>
      </c>
      <c r="I71" s="2">
        <f t="shared" si="9"/>
        <v>39806769</v>
      </c>
      <c r="J71" s="2">
        <f t="shared" si="9"/>
        <v>41056835</v>
      </c>
      <c r="K71" s="2">
        <f t="shared" si="9"/>
        <v>39585401</v>
      </c>
    </row>
    <row r="72" spans="1:11" ht="12.75" hidden="1">
      <c r="A72" s="2" t="s">
        <v>113</v>
      </c>
      <c r="B72" s="2">
        <f>+B77</f>
        <v>19083032</v>
      </c>
      <c r="C72" s="2">
        <f aca="true" t="shared" si="10" ref="C72:K72">+C77</f>
        <v>18022694</v>
      </c>
      <c r="D72" s="2">
        <f t="shared" si="10"/>
        <v>26995527</v>
      </c>
      <c r="E72" s="2">
        <f t="shared" si="10"/>
        <v>28347194</v>
      </c>
      <c r="F72" s="2">
        <f t="shared" si="10"/>
        <v>28347204</v>
      </c>
      <c r="G72" s="2">
        <f t="shared" si="10"/>
        <v>28347204</v>
      </c>
      <c r="H72" s="2">
        <f t="shared" si="10"/>
        <v>25400695</v>
      </c>
      <c r="I72" s="2">
        <f t="shared" si="10"/>
        <v>43529123</v>
      </c>
      <c r="J72" s="2">
        <f t="shared" si="10"/>
        <v>45084081</v>
      </c>
      <c r="K72" s="2">
        <f t="shared" si="10"/>
        <v>47789140</v>
      </c>
    </row>
    <row r="73" spans="1:11" ht="12.75" hidden="1">
      <c r="A73" s="2" t="s">
        <v>114</v>
      </c>
      <c r="B73" s="2">
        <f>+B74</f>
        <v>-2340319.3333333335</v>
      </c>
      <c r="C73" s="2">
        <f aca="true" t="shared" si="11" ref="C73:K73">+(C78+C80+C81+C82)-(B78+B80+B81+B82)</f>
        <v>-5305859</v>
      </c>
      <c r="D73" s="2">
        <f t="shared" si="11"/>
        <v>3153865</v>
      </c>
      <c r="E73" s="2">
        <f t="shared" si="11"/>
        <v>-6179649</v>
      </c>
      <c r="F73" s="2">
        <f>+(F78+F80+F81+F82)-(D78+D80+D81+D82)</f>
        <v>-6179637</v>
      </c>
      <c r="G73" s="2">
        <f>+(G78+G80+G81+G82)-(D78+D80+D81+D82)</f>
        <v>-6179637</v>
      </c>
      <c r="H73" s="2">
        <f>+(H78+H80+H81+H82)-(D78+D80+D81+D82)</f>
        <v>11425994</v>
      </c>
      <c r="I73" s="2">
        <f>+(I78+I80+I81+I82)-(E78+E80+E81+E82)</f>
        <v>7137344</v>
      </c>
      <c r="J73" s="2">
        <f t="shared" si="11"/>
        <v>242268</v>
      </c>
      <c r="K73" s="2">
        <f t="shared" si="11"/>
        <v>256788</v>
      </c>
    </row>
    <row r="74" spans="1:11" ht="12.75" hidden="1">
      <c r="A74" s="2" t="s">
        <v>115</v>
      </c>
      <c r="B74" s="2">
        <f>+TREND(C74:E74)</f>
        <v>-2340319.3333333335</v>
      </c>
      <c r="C74" s="2">
        <f>+C73</f>
        <v>-5305859</v>
      </c>
      <c r="D74" s="2">
        <f aca="true" t="shared" si="12" ref="D74:K74">+D73</f>
        <v>3153865</v>
      </c>
      <c r="E74" s="2">
        <f t="shared" si="12"/>
        <v>-6179649</v>
      </c>
      <c r="F74" s="2">
        <f t="shared" si="12"/>
        <v>-6179637</v>
      </c>
      <c r="G74" s="2">
        <f t="shared" si="12"/>
        <v>-6179637</v>
      </c>
      <c r="H74" s="2">
        <f t="shared" si="12"/>
        <v>11425994</v>
      </c>
      <c r="I74" s="2">
        <f t="shared" si="12"/>
        <v>7137344</v>
      </c>
      <c r="J74" s="2">
        <f t="shared" si="12"/>
        <v>242268</v>
      </c>
      <c r="K74" s="2">
        <f t="shared" si="12"/>
        <v>256788</v>
      </c>
    </row>
    <row r="75" spans="1:11" ht="12.75" hidden="1">
      <c r="A75" s="2" t="s">
        <v>116</v>
      </c>
      <c r="B75" s="2">
        <f>+B84-(((B80+B81+B78)*B70)-B79)</f>
        <v>12347308.919063438</v>
      </c>
      <c r="C75" s="2">
        <f aca="true" t="shared" si="13" ref="C75:K75">+C84-(((C80+C81+C78)*C70)-C79)</f>
        <v>2000000</v>
      </c>
      <c r="D75" s="2">
        <f t="shared" si="13"/>
        <v>18262760</v>
      </c>
      <c r="E75" s="2">
        <f t="shared" si="13"/>
        <v>7173232.555511843</v>
      </c>
      <c r="F75" s="2">
        <f t="shared" si="13"/>
        <v>8969993.693398615</v>
      </c>
      <c r="G75" s="2">
        <f t="shared" si="13"/>
        <v>8969993.693398615</v>
      </c>
      <c r="H75" s="2">
        <f t="shared" si="13"/>
        <v>2000000</v>
      </c>
      <c r="I75" s="2">
        <f t="shared" si="13"/>
        <v>8204500.359294397</v>
      </c>
      <c r="J75" s="2">
        <f t="shared" si="13"/>
        <v>2299247.539461656</v>
      </c>
      <c r="K75" s="2">
        <f t="shared" si="13"/>
        <v>136853.14177580923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19083032</v>
      </c>
      <c r="C77" s="3">
        <v>18022694</v>
      </c>
      <c r="D77" s="3">
        <v>26995527</v>
      </c>
      <c r="E77" s="3">
        <v>28347194</v>
      </c>
      <c r="F77" s="3">
        <v>28347204</v>
      </c>
      <c r="G77" s="3">
        <v>28347204</v>
      </c>
      <c r="H77" s="3">
        <v>25400695</v>
      </c>
      <c r="I77" s="3">
        <v>43529123</v>
      </c>
      <c r="J77" s="3">
        <v>45084081</v>
      </c>
      <c r="K77" s="3">
        <v>47789140</v>
      </c>
    </row>
    <row r="78" spans="1:11" ht="12.75" hidden="1">
      <c r="A78" s="1" t="s">
        <v>67</v>
      </c>
      <c r="B78" s="3">
        <v>23284</v>
      </c>
      <c r="C78" s="3">
        <v>0</v>
      </c>
      <c r="D78" s="3">
        <v>15951</v>
      </c>
      <c r="E78" s="3">
        <v>19785</v>
      </c>
      <c r="F78" s="3">
        <v>19785</v>
      </c>
      <c r="G78" s="3">
        <v>19785</v>
      </c>
      <c r="H78" s="3">
        <v>0</v>
      </c>
      <c r="I78" s="3">
        <v>19786</v>
      </c>
      <c r="J78" s="3">
        <v>19786</v>
      </c>
      <c r="K78" s="3">
        <v>19786</v>
      </c>
    </row>
    <row r="79" spans="1:11" ht="12.75" hidden="1">
      <c r="A79" s="1" t="s">
        <v>68</v>
      </c>
      <c r="B79" s="3">
        <v>16736862</v>
      </c>
      <c r="C79" s="3">
        <v>0</v>
      </c>
      <c r="D79" s="3">
        <v>16262760</v>
      </c>
      <c r="E79" s="3">
        <v>4369445</v>
      </c>
      <c r="F79" s="3">
        <v>4369437</v>
      </c>
      <c r="G79" s="3">
        <v>4369437</v>
      </c>
      <c r="H79" s="3">
        <v>0</v>
      </c>
      <c r="I79" s="3">
        <v>9956700</v>
      </c>
      <c r="J79" s="3">
        <v>4257300</v>
      </c>
      <c r="K79" s="3">
        <v>1950602</v>
      </c>
    </row>
    <row r="80" spans="1:11" ht="12.75" hidden="1">
      <c r="A80" s="1" t="s">
        <v>69</v>
      </c>
      <c r="B80" s="3">
        <v>5241179</v>
      </c>
      <c r="C80" s="3">
        <v>0</v>
      </c>
      <c r="D80" s="3">
        <v>3099076</v>
      </c>
      <c r="E80" s="3">
        <v>-3571173</v>
      </c>
      <c r="F80" s="3">
        <v>-3571165</v>
      </c>
      <c r="G80" s="3">
        <v>-3571165</v>
      </c>
      <c r="H80" s="3">
        <v>14579859</v>
      </c>
      <c r="I80" s="3">
        <v>4053769</v>
      </c>
      <c r="J80" s="3">
        <v>4296995</v>
      </c>
      <c r="K80" s="3">
        <v>4554815</v>
      </c>
    </row>
    <row r="81" spans="1:11" ht="12.75" hidden="1">
      <c r="A81" s="1" t="s">
        <v>70</v>
      </c>
      <c r="B81" s="3">
        <v>36810</v>
      </c>
      <c r="C81" s="3">
        <v>0</v>
      </c>
      <c r="D81" s="3">
        <v>33870</v>
      </c>
      <c r="E81" s="3">
        <v>525604</v>
      </c>
      <c r="F81" s="3">
        <v>525608</v>
      </c>
      <c r="G81" s="3">
        <v>525608</v>
      </c>
      <c r="H81" s="3">
        <v>0</v>
      </c>
      <c r="I81" s="3">
        <v>29515</v>
      </c>
      <c r="J81" s="3">
        <v>29515</v>
      </c>
      <c r="K81" s="3">
        <v>29515</v>
      </c>
    </row>
    <row r="82" spans="1:11" ht="12.75" hidden="1">
      <c r="A82" s="1" t="s">
        <v>71</v>
      </c>
      <c r="B82" s="3">
        <v>4586</v>
      </c>
      <c r="C82" s="3">
        <v>0</v>
      </c>
      <c r="D82" s="3">
        <v>4968</v>
      </c>
      <c r="E82" s="3">
        <v>0</v>
      </c>
      <c r="F82" s="3">
        <v>0</v>
      </c>
      <c r="G82" s="3">
        <v>0</v>
      </c>
      <c r="H82" s="3">
        <v>0</v>
      </c>
      <c r="I82" s="3">
        <v>8490</v>
      </c>
      <c r="J82" s="3">
        <v>7532</v>
      </c>
      <c r="K82" s="3">
        <v>6500</v>
      </c>
    </row>
    <row r="83" spans="1:11" ht="12.75" hidden="1">
      <c r="A83" s="1" t="s">
        <v>72</v>
      </c>
      <c r="B83" s="3">
        <v>15801107</v>
      </c>
      <c r="C83" s="3">
        <v>0</v>
      </c>
      <c r="D83" s="3">
        <v>0</v>
      </c>
      <c r="E83" s="3">
        <v>7530320</v>
      </c>
      <c r="F83" s="3">
        <v>24363538</v>
      </c>
      <c r="G83" s="3">
        <v>24363538</v>
      </c>
      <c r="H83" s="3">
        <v>0</v>
      </c>
      <c r="I83" s="3">
        <v>39806769</v>
      </c>
      <c r="J83" s="3">
        <v>41056835</v>
      </c>
      <c r="K83" s="3">
        <v>39585401</v>
      </c>
    </row>
    <row r="84" spans="1:11" ht="12.75" hidden="1">
      <c r="A84" s="1" t="s">
        <v>73</v>
      </c>
      <c r="B84" s="3">
        <v>0</v>
      </c>
      <c r="C84" s="3">
        <v>2000000</v>
      </c>
      <c r="D84" s="3">
        <v>2000000</v>
      </c>
      <c r="E84" s="3">
        <v>2000000</v>
      </c>
      <c r="F84" s="3">
        <v>2000000</v>
      </c>
      <c r="G84" s="3">
        <v>2000000</v>
      </c>
      <c r="H84" s="3">
        <v>2000000</v>
      </c>
      <c r="I84" s="3">
        <v>2000000</v>
      </c>
      <c r="J84" s="3">
        <v>2000000</v>
      </c>
      <c r="K84" s="3">
        <v>2000000</v>
      </c>
    </row>
    <row r="85" spans="1:11" ht="12.75" hidden="1">
      <c r="A85" s="1" t="s">
        <v>74</v>
      </c>
      <c r="B85" s="3">
        <v>0</v>
      </c>
      <c r="C85" s="3">
        <v>8632161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3385230</v>
      </c>
      <c r="J85" s="3">
        <v>3419082</v>
      </c>
      <c r="K85" s="3">
        <v>3521655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2978882</v>
      </c>
      <c r="C5" s="6">
        <v>3535660</v>
      </c>
      <c r="D5" s="23">
        <v>0</v>
      </c>
      <c r="E5" s="24">
        <v>11303261</v>
      </c>
      <c r="F5" s="6">
        <v>7639135</v>
      </c>
      <c r="G5" s="25">
        <v>7639135</v>
      </c>
      <c r="H5" s="26">
        <v>4017966</v>
      </c>
      <c r="I5" s="24">
        <v>6400066</v>
      </c>
      <c r="J5" s="6">
        <v>6784067</v>
      </c>
      <c r="K5" s="25">
        <v>7191112</v>
      </c>
    </row>
    <row r="6" spans="1:11" ht="13.5">
      <c r="A6" s="22" t="s">
        <v>19</v>
      </c>
      <c r="B6" s="6">
        <v>11099467</v>
      </c>
      <c r="C6" s="6">
        <v>12158619</v>
      </c>
      <c r="D6" s="23">
        <v>0</v>
      </c>
      <c r="E6" s="24">
        <v>16541511</v>
      </c>
      <c r="F6" s="6">
        <v>13456262</v>
      </c>
      <c r="G6" s="25">
        <v>13456262</v>
      </c>
      <c r="H6" s="26">
        <v>19973074</v>
      </c>
      <c r="I6" s="24">
        <v>21443974</v>
      </c>
      <c r="J6" s="6">
        <v>21829680</v>
      </c>
      <c r="K6" s="25">
        <v>24131861</v>
      </c>
    </row>
    <row r="7" spans="1:11" ht="13.5">
      <c r="A7" s="22" t="s">
        <v>20</v>
      </c>
      <c r="B7" s="6">
        <v>82336</v>
      </c>
      <c r="C7" s="6">
        <v>226267</v>
      </c>
      <c r="D7" s="23">
        <v>0</v>
      </c>
      <c r="E7" s="24">
        <v>250000</v>
      </c>
      <c r="F7" s="6">
        <v>250000</v>
      </c>
      <c r="G7" s="25">
        <v>250000</v>
      </c>
      <c r="H7" s="26">
        <v>0</v>
      </c>
      <c r="I7" s="24">
        <v>350000</v>
      </c>
      <c r="J7" s="6">
        <v>400000</v>
      </c>
      <c r="K7" s="25">
        <v>400000</v>
      </c>
    </row>
    <row r="8" spans="1:11" ht="13.5">
      <c r="A8" s="22" t="s">
        <v>21</v>
      </c>
      <c r="B8" s="6">
        <v>31026443</v>
      </c>
      <c r="C8" s="6">
        <v>28202074</v>
      </c>
      <c r="D8" s="23">
        <v>0</v>
      </c>
      <c r="E8" s="24">
        <v>29450000</v>
      </c>
      <c r="F8" s="6">
        <v>29450000</v>
      </c>
      <c r="G8" s="25">
        <v>29450000</v>
      </c>
      <c r="H8" s="26">
        <v>54000</v>
      </c>
      <c r="I8" s="24">
        <v>31418000</v>
      </c>
      <c r="J8" s="6">
        <v>31684000</v>
      </c>
      <c r="K8" s="25">
        <v>33684000</v>
      </c>
    </row>
    <row r="9" spans="1:11" ht="13.5">
      <c r="A9" s="22" t="s">
        <v>22</v>
      </c>
      <c r="B9" s="6">
        <v>1935476</v>
      </c>
      <c r="C9" s="6">
        <v>679910</v>
      </c>
      <c r="D9" s="23">
        <v>0</v>
      </c>
      <c r="E9" s="24">
        <v>2396432</v>
      </c>
      <c r="F9" s="6">
        <v>5511338</v>
      </c>
      <c r="G9" s="25">
        <v>5511338</v>
      </c>
      <c r="H9" s="26">
        <v>572778</v>
      </c>
      <c r="I9" s="24">
        <v>6778969</v>
      </c>
      <c r="J9" s="6">
        <v>961452</v>
      </c>
      <c r="K9" s="25">
        <v>983055</v>
      </c>
    </row>
    <row r="10" spans="1:11" ht="25.5">
      <c r="A10" s="27" t="s">
        <v>106</v>
      </c>
      <c r="B10" s="28">
        <f>SUM(B5:B9)</f>
        <v>47122604</v>
      </c>
      <c r="C10" s="29">
        <f aca="true" t="shared" si="0" ref="C10:K10">SUM(C5:C9)</f>
        <v>44802530</v>
      </c>
      <c r="D10" s="30">
        <f t="shared" si="0"/>
        <v>0</v>
      </c>
      <c r="E10" s="28">
        <f t="shared" si="0"/>
        <v>59941204</v>
      </c>
      <c r="F10" s="29">
        <f t="shared" si="0"/>
        <v>56306735</v>
      </c>
      <c r="G10" s="31">
        <f t="shared" si="0"/>
        <v>56306735</v>
      </c>
      <c r="H10" s="32">
        <f t="shared" si="0"/>
        <v>24617818</v>
      </c>
      <c r="I10" s="28">
        <f t="shared" si="0"/>
        <v>66391009</v>
      </c>
      <c r="J10" s="29">
        <f t="shared" si="0"/>
        <v>61659199</v>
      </c>
      <c r="K10" s="31">
        <f t="shared" si="0"/>
        <v>66390028</v>
      </c>
    </row>
    <row r="11" spans="1:11" ht="13.5">
      <c r="A11" s="22" t="s">
        <v>23</v>
      </c>
      <c r="B11" s="6">
        <v>16433913</v>
      </c>
      <c r="C11" s="6">
        <v>18496908</v>
      </c>
      <c r="D11" s="23">
        <v>0</v>
      </c>
      <c r="E11" s="24">
        <v>27007830</v>
      </c>
      <c r="F11" s="6">
        <v>28996768</v>
      </c>
      <c r="G11" s="25">
        <v>28996768</v>
      </c>
      <c r="H11" s="26">
        <v>24414140</v>
      </c>
      <c r="I11" s="24">
        <v>22358359</v>
      </c>
      <c r="J11" s="6">
        <v>21858722</v>
      </c>
      <c r="K11" s="25">
        <v>23085438</v>
      </c>
    </row>
    <row r="12" spans="1:11" ht="13.5">
      <c r="A12" s="22" t="s">
        <v>24</v>
      </c>
      <c r="B12" s="6">
        <v>2627337</v>
      </c>
      <c r="C12" s="6">
        <v>2720118</v>
      </c>
      <c r="D12" s="23">
        <v>0</v>
      </c>
      <c r="E12" s="24">
        <v>3215188</v>
      </c>
      <c r="F12" s="6">
        <v>3215188</v>
      </c>
      <c r="G12" s="25">
        <v>3215188</v>
      </c>
      <c r="H12" s="26">
        <v>3051296</v>
      </c>
      <c r="I12" s="24">
        <v>2872685</v>
      </c>
      <c r="J12" s="6">
        <v>3045046</v>
      </c>
      <c r="K12" s="25">
        <v>3227748</v>
      </c>
    </row>
    <row r="13" spans="1:11" ht="13.5">
      <c r="A13" s="22" t="s">
        <v>107</v>
      </c>
      <c r="B13" s="6">
        <v>21090560</v>
      </c>
      <c r="C13" s="6">
        <v>21318356</v>
      </c>
      <c r="D13" s="23">
        <v>0</v>
      </c>
      <c r="E13" s="24">
        <v>17686002</v>
      </c>
      <c r="F13" s="6">
        <v>11186002</v>
      </c>
      <c r="G13" s="25">
        <v>11186002</v>
      </c>
      <c r="H13" s="26">
        <v>1682582</v>
      </c>
      <c r="I13" s="24">
        <v>7500000</v>
      </c>
      <c r="J13" s="6">
        <v>7950000</v>
      </c>
      <c r="K13" s="25">
        <v>8427000</v>
      </c>
    </row>
    <row r="14" spans="1:11" ht="13.5">
      <c r="A14" s="22" t="s">
        <v>25</v>
      </c>
      <c r="B14" s="6">
        <v>0</v>
      </c>
      <c r="C14" s="6">
        <v>2078337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10643692</v>
      </c>
      <c r="C15" s="6">
        <v>11244692</v>
      </c>
      <c r="D15" s="23">
        <v>0</v>
      </c>
      <c r="E15" s="24">
        <v>9599403</v>
      </c>
      <c r="F15" s="6">
        <v>9611207</v>
      </c>
      <c r="G15" s="25">
        <v>9611207</v>
      </c>
      <c r="H15" s="26">
        <v>2959756</v>
      </c>
      <c r="I15" s="24">
        <v>10320070</v>
      </c>
      <c r="J15" s="6">
        <v>10942905</v>
      </c>
      <c r="K15" s="25">
        <v>11599482</v>
      </c>
    </row>
    <row r="16" spans="1:11" ht="13.5">
      <c r="A16" s="22" t="s">
        <v>21</v>
      </c>
      <c r="B16" s="6">
        <v>0</v>
      </c>
      <c r="C16" s="6">
        <v>3629948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29471240</v>
      </c>
      <c r="C17" s="6">
        <v>26410168</v>
      </c>
      <c r="D17" s="23">
        <v>0</v>
      </c>
      <c r="E17" s="24">
        <v>15445663</v>
      </c>
      <c r="F17" s="6">
        <v>16398907</v>
      </c>
      <c r="G17" s="25">
        <v>16398907</v>
      </c>
      <c r="H17" s="26">
        <v>11677931</v>
      </c>
      <c r="I17" s="24">
        <v>20856172</v>
      </c>
      <c r="J17" s="6">
        <v>21312138</v>
      </c>
      <c r="K17" s="25">
        <v>22561519</v>
      </c>
    </row>
    <row r="18" spans="1:11" ht="13.5">
      <c r="A18" s="33" t="s">
        <v>28</v>
      </c>
      <c r="B18" s="34">
        <f>SUM(B11:B17)</f>
        <v>80266742</v>
      </c>
      <c r="C18" s="35">
        <f aca="true" t="shared" si="1" ref="C18:K18">SUM(C11:C17)</f>
        <v>85898527</v>
      </c>
      <c r="D18" s="36">
        <f t="shared" si="1"/>
        <v>0</v>
      </c>
      <c r="E18" s="34">
        <f t="shared" si="1"/>
        <v>72954086</v>
      </c>
      <c r="F18" s="35">
        <f t="shared" si="1"/>
        <v>69408072</v>
      </c>
      <c r="G18" s="37">
        <f t="shared" si="1"/>
        <v>69408072</v>
      </c>
      <c r="H18" s="38">
        <f t="shared" si="1"/>
        <v>43785705</v>
      </c>
      <c r="I18" s="34">
        <f t="shared" si="1"/>
        <v>63907286</v>
      </c>
      <c r="J18" s="35">
        <f t="shared" si="1"/>
        <v>65108811</v>
      </c>
      <c r="K18" s="37">
        <f t="shared" si="1"/>
        <v>68901187</v>
      </c>
    </row>
    <row r="19" spans="1:11" ht="13.5">
      <c r="A19" s="33" t="s">
        <v>29</v>
      </c>
      <c r="B19" s="39">
        <f>+B10-B18</f>
        <v>-33144138</v>
      </c>
      <c r="C19" s="40">
        <f aca="true" t="shared" si="2" ref="C19:K19">+C10-C18</f>
        <v>-41095997</v>
      </c>
      <c r="D19" s="41">
        <f t="shared" si="2"/>
        <v>0</v>
      </c>
      <c r="E19" s="39">
        <f t="shared" si="2"/>
        <v>-13012882</v>
      </c>
      <c r="F19" s="40">
        <f t="shared" si="2"/>
        <v>-13101337</v>
      </c>
      <c r="G19" s="42">
        <f t="shared" si="2"/>
        <v>-13101337</v>
      </c>
      <c r="H19" s="43">
        <f t="shared" si="2"/>
        <v>-19167887</v>
      </c>
      <c r="I19" s="39">
        <f t="shared" si="2"/>
        <v>2483723</v>
      </c>
      <c r="J19" s="40">
        <f t="shared" si="2"/>
        <v>-3449612</v>
      </c>
      <c r="K19" s="42">
        <f t="shared" si="2"/>
        <v>-2511159</v>
      </c>
    </row>
    <row r="20" spans="1:11" ht="25.5">
      <c r="A20" s="44" t="s">
        <v>30</v>
      </c>
      <c r="B20" s="45">
        <v>7011361</v>
      </c>
      <c r="C20" s="46">
        <v>3886000</v>
      </c>
      <c r="D20" s="47">
        <v>0</v>
      </c>
      <c r="E20" s="45">
        <v>7480000</v>
      </c>
      <c r="F20" s="46">
        <v>7480000</v>
      </c>
      <c r="G20" s="48">
        <v>7480000</v>
      </c>
      <c r="H20" s="49">
        <v>0</v>
      </c>
      <c r="I20" s="45">
        <v>18962000</v>
      </c>
      <c r="J20" s="46">
        <v>7693000</v>
      </c>
      <c r="K20" s="48">
        <v>7862000</v>
      </c>
    </row>
    <row r="21" spans="1:11" ht="63.75">
      <c r="A21" s="50" t="s">
        <v>108</v>
      </c>
      <c r="B21" s="51">
        <v>0</v>
      </c>
      <c r="C21" s="52">
        <v>15398000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-26132777</v>
      </c>
      <c r="C22" s="58">
        <f aca="true" t="shared" si="3" ref="C22:K22">SUM(C19:C21)</f>
        <v>-21811997</v>
      </c>
      <c r="D22" s="59">
        <f t="shared" si="3"/>
        <v>0</v>
      </c>
      <c r="E22" s="57">
        <f t="shared" si="3"/>
        <v>-5532882</v>
      </c>
      <c r="F22" s="58">
        <f t="shared" si="3"/>
        <v>-5621337</v>
      </c>
      <c r="G22" s="60">
        <f t="shared" si="3"/>
        <v>-5621337</v>
      </c>
      <c r="H22" s="61">
        <f t="shared" si="3"/>
        <v>-19167887</v>
      </c>
      <c r="I22" s="57">
        <f t="shared" si="3"/>
        <v>21445723</v>
      </c>
      <c r="J22" s="58">
        <f t="shared" si="3"/>
        <v>4243388</v>
      </c>
      <c r="K22" s="60">
        <f t="shared" si="3"/>
        <v>5350841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-26132777</v>
      </c>
      <c r="C24" s="40">
        <f aca="true" t="shared" si="4" ref="C24:K24">SUM(C22:C23)</f>
        <v>-21811997</v>
      </c>
      <c r="D24" s="41">
        <f t="shared" si="4"/>
        <v>0</v>
      </c>
      <c r="E24" s="39">
        <f t="shared" si="4"/>
        <v>-5532882</v>
      </c>
      <c r="F24" s="40">
        <f t="shared" si="4"/>
        <v>-5621337</v>
      </c>
      <c r="G24" s="42">
        <f t="shared" si="4"/>
        <v>-5621337</v>
      </c>
      <c r="H24" s="43">
        <f t="shared" si="4"/>
        <v>-19167887</v>
      </c>
      <c r="I24" s="39">
        <f t="shared" si="4"/>
        <v>21445723</v>
      </c>
      <c r="J24" s="40">
        <f t="shared" si="4"/>
        <v>4243388</v>
      </c>
      <c r="K24" s="42">
        <f t="shared" si="4"/>
        <v>5350841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5775821</v>
      </c>
      <c r="C27" s="7">
        <v>20341930</v>
      </c>
      <c r="D27" s="69">
        <v>0</v>
      </c>
      <c r="E27" s="70">
        <v>12480000</v>
      </c>
      <c r="F27" s="7">
        <v>12480000</v>
      </c>
      <c r="G27" s="71">
        <v>12480000</v>
      </c>
      <c r="H27" s="72">
        <v>12419456</v>
      </c>
      <c r="I27" s="70">
        <v>18962000</v>
      </c>
      <c r="J27" s="7">
        <v>7693000</v>
      </c>
      <c r="K27" s="71">
        <v>7862000</v>
      </c>
    </row>
    <row r="28" spans="1:11" ht="13.5">
      <c r="A28" s="73" t="s">
        <v>34</v>
      </c>
      <c r="B28" s="6">
        <v>5775821</v>
      </c>
      <c r="C28" s="6">
        <v>10279196</v>
      </c>
      <c r="D28" s="23">
        <v>0</v>
      </c>
      <c r="E28" s="24">
        <v>12480000</v>
      </c>
      <c r="F28" s="6">
        <v>12480000</v>
      </c>
      <c r="G28" s="25">
        <v>12480000</v>
      </c>
      <c r="H28" s="26">
        <v>0</v>
      </c>
      <c r="I28" s="24">
        <v>18962000</v>
      </c>
      <c r="J28" s="6">
        <v>7693000</v>
      </c>
      <c r="K28" s="25">
        <v>7862000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5775821</v>
      </c>
      <c r="C32" s="7">
        <f aca="true" t="shared" si="5" ref="C32:K32">SUM(C28:C31)</f>
        <v>10279196</v>
      </c>
      <c r="D32" s="69">
        <f t="shared" si="5"/>
        <v>0</v>
      </c>
      <c r="E32" s="70">
        <f t="shared" si="5"/>
        <v>12480000</v>
      </c>
      <c r="F32" s="7">
        <f t="shared" si="5"/>
        <v>12480000</v>
      </c>
      <c r="G32" s="71">
        <f t="shared" si="5"/>
        <v>12480000</v>
      </c>
      <c r="H32" s="72">
        <f t="shared" si="5"/>
        <v>0</v>
      </c>
      <c r="I32" s="70">
        <f t="shared" si="5"/>
        <v>18962000</v>
      </c>
      <c r="J32" s="7">
        <f t="shared" si="5"/>
        <v>7693000</v>
      </c>
      <c r="K32" s="71">
        <f t="shared" si="5"/>
        <v>7862000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32951236</v>
      </c>
      <c r="C35" s="6">
        <v>21527353</v>
      </c>
      <c r="D35" s="23">
        <v>0</v>
      </c>
      <c r="E35" s="24">
        <v>-66532251</v>
      </c>
      <c r="F35" s="6">
        <v>-66620706</v>
      </c>
      <c r="G35" s="25">
        <v>-66620706</v>
      </c>
      <c r="H35" s="26">
        <v>9725815</v>
      </c>
      <c r="I35" s="24">
        <v>-66532251</v>
      </c>
      <c r="J35" s="6">
        <v>-66532251</v>
      </c>
      <c r="K35" s="25">
        <v>-66211289</v>
      </c>
    </row>
    <row r="36" spans="1:11" ht="13.5">
      <c r="A36" s="22" t="s">
        <v>40</v>
      </c>
      <c r="B36" s="6">
        <v>510671591</v>
      </c>
      <c r="C36" s="6">
        <v>525971414</v>
      </c>
      <c r="D36" s="23">
        <v>0</v>
      </c>
      <c r="E36" s="24">
        <v>-1094820000</v>
      </c>
      <c r="F36" s="6">
        <v>-1094820000</v>
      </c>
      <c r="G36" s="25">
        <v>-1094820000</v>
      </c>
      <c r="H36" s="26">
        <v>553031269</v>
      </c>
      <c r="I36" s="24">
        <v>-1069043861</v>
      </c>
      <c r="J36" s="6">
        <v>-1080560536</v>
      </c>
      <c r="K36" s="25">
        <v>-1081272192</v>
      </c>
    </row>
    <row r="37" spans="1:11" ht="13.5">
      <c r="A37" s="22" t="s">
        <v>41</v>
      </c>
      <c r="B37" s="6">
        <v>93124635</v>
      </c>
      <c r="C37" s="6">
        <v>118417366</v>
      </c>
      <c r="D37" s="23">
        <v>0</v>
      </c>
      <c r="E37" s="24">
        <v>-58856737</v>
      </c>
      <c r="F37" s="6">
        <v>-58856737</v>
      </c>
      <c r="G37" s="25">
        <v>-58856737</v>
      </c>
      <c r="H37" s="26">
        <v>145337784</v>
      </c>
      <c r="I37" s="24">
        <v>-60059203</v>
      </c>
      <c r="J37" s="6">
        <v>-58856737</v>
      </c>
      <c r="K37" s="25">
        <v>-58856737</v>
      </c>
    </row>
    <row r="38" spans="1:11" ht="13.5">
      <c r="A38" s="22" t="s">
        <v>42</v>
      </c>
      <c r="B38" s="6">
        <v>19009154</v>
      </c>
      <c r="C38" s="6">
        <v>28971024</v>
      </c>
      <c r="D38" s="23">
        <v>0</v>
      </c>
      <c r="E38" s="24">
        <v>-8000000</v>
      </c>
      <c r="F38" s="6">
        <v>-8000000</v>
      </c>
      <c r="G38" s="25">
        <v>-8000000</v>
      </c>
      <c r="H38" s="26">
        <v>21926641</v>
      </c>
      <c r="I38" s="24">
        <v>-8000000</v>
      </c>
      <c r="J38" s="6">
        <v>-8000000</v>
      </c>
      <c r="K38" s="25">
        <v>-8000000</v>
      </c>
    </row>
    <row r="39" spans="1:11" ht="13.5">
      <c r="A39" s="22" t="s">
        <v>43</v>
      </c>
      <c r="B39" s="6">
        <v>431489038</v>
      </c>
      <c r="C39" s="6">
        <v>422436027</v>
      </c>
      <c r="D39" s="23">
        <v>0</v>
      </c>
      <c r="E39" s="24">
        <v>-1094495514</v>
      </c>
      <c r="F39" s="6">
        <v>-1094583969</v>
      </c>
      <c r="G39" s="25">
        <v>-1094583969</v>
      </c>
      <c r="H39" s="26">
        <v>397635928</v>
      </c>
      <c r="I39" s="24">
        <v>-1067516909</v>
      </c>
      <c r="J39" s="6">
        <v>-1080236050</v>
      </c>
      <c r="K39" s="25">
        <v>-1080626744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5404872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-5775821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507518</v>
      </c>
      <c r="D44" s="23">
        <v>0</v>
      </c>
      <c r="E44" s="24">
        <v>12024756</v>
      </c>
      <c r="F44" s="6">
        <v>0</v>
      </c>
      <c r="G44" s="25">
        <v>0</v>
      </c>
      <c r="H44" s="26">
        <v>-730561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-120295</v>
      </c>
      <c r="C45" s="7">
        <v>387222</v>
      </c>
      <c r="D45" s="69">
        <v>0</v>
      </c>
      <c r="E45" s="70">
        <v>12024756</v>
      </c>
      <c r="F45" s="7">
        <v>0</v>
      </c>
      <c r="G45" s="71">
        <v>0</v>
      </c>
      <c r="H45" s="72">
        <v>-72456647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-120295</v>
      </c>
      <c r="C48" s="6">
        <v>-581084</v>
      </c>
      <c r="D48" s="23">
        <v>0</v>
      </c>
      <c r="E48" s="24">
        <v>0</v>
      </c>
      <c r="F48" s="6">
        <v>0</v>
      </c>
      <c r="G48" s="25">
        <v>0</v>
      </c>
      <c r="H48" s="26">
        <v>-76808284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71871598.56747907</v>
      </c>
      <c r="C49" s="6">
        <f aca="true" t="shared" si="6" ref="C49:K49">+C75</f>
        <v>114391560</v>
      </c>
      <c r="D49" s="23">
        <f t="shared" si="6"/>
        <v>0</v>
      </c>
      <c r="E49" s="24">
        <f t="shared" si="6"/>
        <v>-70881493</v>
      </c>
      <c r="F49" s="6">
        <f t="shared" si="6"/>
        <v>-70881493</v>
      </c>
      <c r="G49" s="25">
        <f t="shared" si="6"/>
        <v>-70881493</v>
      </c>
      <c r="H49" s="26">
        <f t="shared" si="6"/>
        <v>143812223</v>
      </c>
      <c r="I49" s="24">
        <f t="shared" si="6"/>
        <v>-72083959</v>
      </c>
      <c r="J49" s="6">
        <f t="shared" si="6"/>
        <v>-70881493</v>
      </c>
      <c r="K49" s="25">
        <f t="shared" si="6"/>
        <v>-70881493</v>
      </c>
    </row>
    <row r="50" spans="1:11" ht="13.5">
      <c r="A50" s="33" t="s">
        <v>52</v>
      </c>
      <c r="B50" s="7">
        <f>+B48-B49</f>
        <v>-71991893.56747907</v>
      </c>
      <c r="C50" s="7">
        <f aca="true" t="shared" si="7" ref="C50:K50">+C48-C49</f>
        <v>-114972644</v>
      </c>
      <c r="D50" s="69">
        <f t="shared" si="7"/>
        <v>0</v>
      </c>
      <c r="E50" s="70">
        <f t="shared" si="7"/>
        <v>70881493</v>
      </c>
      <c r="F50" s="7">
        <f t="shared" si="7"/>
        <v>70881493</v>
      </c>
      <c r="G50" s="71">
        <f t="shared" si="7"/>
        <v>70881493</v>
      </c>
      <c r="H50" s="72">
        <f t="shared" si="7"/>
        <v>-220620507</v>
      </c>
      <c r="I50" s="70">
        <f t="shared" si="7"/>
        <v>72083959</v>
      </c>
      <c r="J50" s="7">
        <f t="shared" si="7"/>
        <v>70881493</v>
      </c>
      <c r="K50" s="71">
        <f t="shared" si="7"/>
        <v>70881493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510671591</v>
      </c>
      <c r="C53" s="6">
        <v>376045026</v>
      </c>
      <c r="D53" s="23">
        <v>0</v>
      </c>
      <c r="E53" s="24">
        <v>-1094820000</v>
      </c>
      <c r="F53" s="6">
        <v>-1094820000</v>
      </c>
      <c r="G53" s="25">
        <v>-1094820000</v>
      </c>
      <c r="H53" s="26">
        <v>495299635</v>
      </c>
      <c r="I53" s="24">
        <v>-1069043861</v>
      </c>
      <c r="J53" s="6">
        <v>-1080560536</v>
      </c>
      <c r="K53" s="25">
        <v>-1081272192</v>
      </c>
    </row>
    <row r="54" spans="1:11" ht="13.5">
      <c r="A54" s="22" t="s">
        <v>55</v>
      </c>
      <c r="B54" s="6">
        <v>21090560</v>
      </c>
      <c r="C54" s="6">
        <v>0</v>
      </c>
      <c r="D54" s="23">
        <v>0</v>
      </c>
      <c r="E54" s="24">
        <v>17686002</v>
      </c>
      <c r="F54" s="6">
        <v>11186002</v>
      </c>
      <c r="G54" s="25">
        <v>11186002</v>
      </c>
      <c r="H54" s="26">
        <v>1682582</v>
      </c>
      <c r="I54" s="24">
        <v>7500000</v>
      </c>
      <c r="J54" s="6">
        <v>7950000</v>
      </c>
      <c r="K54" s="25">
        <v>8427000</v>
      </c>
    </row>
    <row r="55" spans="1:11" ht="13.5">
      <c r="A55" s="22" t="s">
        <v>56</v>
      </c>
      <c r="B55" s="6">
        <v>0</v>
      </c>
      <c r="C55" s="6">
        <v>10062734</v>
      </c>
      <c r="D55" s="23">
        <v>0</v>
      </c>
      <c r="E55" s="24">
        <v>12480000</v>
      </c>
      <c r="F55" s="6">
        <v>12480000</v>
      </c>
      <c r="G55" s="25">
        <v>12480000</v>
      </c>
      <c r="H55" s="26">
        <v>12419456</v>
      </c>
      <c r="I55" s="24">
        <v>18962000</v>
      </c>
      <c r="J55" s="6">
        <v>7693000</v>
      </c>
      <c r="K55" s="25">
        <v>7862000</v>
      </c>
    </row>
    <row r="56" spans="1:11" ht="13.5">
      <c r="A56" s="22" t="s">
        <v>57</v>
      </c>
      <c r="B56" s="6">
        <v>0</v>
      </c>
      <c r="C56" s="6">
        <v>1350634</v>
      </c>
      <c r="D56" s="23">
        <v>0</v>
      </c>
      <c r="E56" s="24">
        <v>1526606</v>
      </c>
      <c r="F56" s="6">
        <v>1533131</v>
      </c>
      <c r="G56" s="25">
        <v>1533131</v>
      </c>
      <c r="H56" s="26">
        <v>1474199</v>
      </c>
      <c r="I56" s="24">
        <v>2174445</v>
      </c>
      <c r="J56" s="6">
        <v>2279525</v>
      </c>
      <c r="K56" s="25">
        <v>2401298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1089</v>
      </c>
      <c r="C59" s="6">
        <v>1089</v>
      </c>
      <c r="D59" s="23">
        <v>1089</v>
      </c>
      <c r="E59" s="24">
        <v>0</v>
      </c>
      <c r="F59" s="6">
        <v>0</v>
      </c>
      <c r="G59" s="25">
        <v>0</v>
      </c>
      <c r="H59" s="26">
        <v>0</v>
      </c>
      <c r="I59" s="24">
        <v>3579963</v>
      </c>
      <c r="J59" s="6">
        <v>3629760</v>
      </c>
      <c r="K59" s="25">
        <v>3582466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11587000</v>
      </c>
      <c r="F60" s="6">
        <v>11613000</v>
      </c>
      <c r="G60" s="25">
        <v>11613000</v>
      </c>
      <c r="H60" s="26">
        <v>11613000</v>
      </c>
      <c r="I60" s="24">
        <v>3308545</v>
      </c>
      <c r="J60" s="6">
        <v>3507058</v>
      </c>
      <c r="K60" s="25">
        <v>3717481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0.4677594880416025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7346979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15706745</v>
      </c>
      <c r="C72" s="2">
        <f aca="true" t="shared" si="10" ref="C72:K72">+C77</f>
        <v>16114060</v>
      </c>
      <c r="D72" s="2">
        <f t="shared" si="10"/>
        <v>0</v>
      </c>
      <c r="E72" s="2">
        <f t="shared" si="10"/>
        <v>30241204</v>
      </c>
      <c r="F72" s="2">
        <f t="shared" si="10"/>
        <v>24606735</v>
      </c>
      <c r="G72" s="2">
        <f t="shared" si="10"/>
        <v>24606735</v>
      </c>
      <c r="H72" s="2">
        <f t="shared" si="10"/>
        <v>24563818</v>
      </c>
      <c r="I72" s="2">
        <f t="shared" si="10"/>
        <v>30123009</v>
      </c>
      <c r="J72" s="2">
        <f t="shared" si="10"/>
        <v>29575199</v>
      </c>
      <c r="K72" s="2">
        <f t="shared" si="10"/>
        <v>32306028</v>
      </c>
    </row>
    <row r="73" spans="1:11" ht="12.75" hidden="1">
      <c r="A73" s="2" t="s">
        <v>114</v>
      </c>
      <c r="B73" s="2">
        <f>+B74</f>
        <v>-5280395.666666668</v>
      </c>
      <c r="C73" s="2">
        <f aca="true" t="shared" si="11" ref="C73:K73">+(C78+C80+C81+C82)-(B78+B80+B81+B82)</f>
        <v>-10809709</v>
      </c>
      <c r="D73" s="2">
        <f t="shared" si="11"/>
        <v>-22083040</v>
      </c>
      <c r="E73" s="2">
        <f t="shared" si="11"/>
        <v>-66532251</v>
      </c>
      <c r="F73" s="2">
        <f>+(F78+F80+F81+F82)-(D78+D80+D81+D82)</f>
        <v>-66620706</v>
      </c>
      <c r="G73" s="2">
        <f>+(G78+G80+G81+G82)-(D78+D80+D81+D82)</f>
        <v>-66620706</v>
      </c>
      <c r="H73" s="2">
        <f>+(H78+H80+H81+H82)-(D78+D80+D81+D82)</f>
        <v>86508876</v>
      </c>
      <c r="I73" s="2">
        <f>+(I78+I80+I81+I82)-(E78+E80+E81+E82)</f>
        <v>0</v>
      </c>
      <c r="J73" s="2">
        <f t="shared" si="11"/>
        <v>0</v>
      </c>
      <c r="K73" s="2">
        <f t="shared" si="11"/>
        <v>320962</v>
      </c>
    </row>
    <row r="74" spans="1:11" ht="12.75" hidden="1">
      <c r="A74" s="2" t="s">
        <v>115</v>
      </c>
      <c r="B74" s="2">
        <f>+TREND(C74:E74)</f>
        <v>-5280395.666666668</v>
      </c>
      <c r="C74" s="2">
        <f>+C73</f>
        <v>-10809709</v>
      </c>
      <c r="D74" s="2">
        <f aca="true" t="shared" si="12" ref="D74:K74">+D73</f>
        <v>-22083040</v>
      </c>
      <c r="E74" s="2">
        <f t="shared" si="12"/>
        <v>-66532251</v>
      </c>
      <c r="F74" s="2">
        <f t="shared" si="12"/>
        <v>-66620706</v>
      </c>
      <c r="G74" s="2">
        <f t="shared" si="12"/>
        <v>-66620706</v>
      </c>
      <c r="H74" s="2">
        <f t="shared" si="12"/>
        <v>86508876</v>
      </c>
      <c r="I74" s="2">
        <f t="shared" si="12"/>
        <v>0</v>
      </c>
      <c r="J74" s="2">
        <f t="shared" si="12"/>
        <v>0</v>
      </c>
      <c r="K74" s="2">
        <f t="shared" si="12"/>
        <v>320962</v>
      </c>
    </row>
    <row r="75" spans="1:11" ht="12.75" hidden="1">
      <c r="A75" s="2" t="s">
        <v>116</v>
      </c>
      <c r="B75" s="2">
        <f>+B84-(((B80+B81+B78)*B70)-B79)</f>
        <v>71871598.56747907</v>
      </c>
      <c r="C75" s="2">
        <f aca="true" t="shared" si="13" ref="C75:K75">+C84-(((C80+C81+C78)*C70)-C79)</f>
        <v>114391560</v>
      </c>
      <c r="D75" s="2">
        <f t="shared" si="13"/>
        <v>0</v>
      </c>
      <c r="E75" s="2">
        <f t="shared" si="13"/>
        <v>-70881493</v>
      </c>
      <c r="F75" s="2">
        <f t="shared" si="13"/>
        <v>-70881493</v>
      </c>
      <c r="G75" s="2">
        <f t="shared" si="13"/>
        <v>-70881493</v>
      </c>
      <c r="H75" s="2">
        <f t="shared" si="13"/>
        <v>143812223</v>
      </c>
      <c r="I75" s="2">
        <f t="shared" si="13"/>
        <v>-72083959</v>
      </c>
      <c r="J75" s="2">
        <f t="shared" si="13"/>
        <v>-70881493</v>
      </c>
      <c r="K75" s="2">
        <f t="shared" si="13"/>
        <v>-70881493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15706745</v>
      </c>
      <c r="C77" s="3">
        <v>16114060</v>
      </c>
      <c r="D77" s="3">
        <v>0</v>
      </c>
      <c r="E77" s="3">
        <v>30241204</v>
      </c>
      <c r="F77" s="3">
        <v>24606735</v>
      </c>
      <c r="G77" s="3">
        <v>24606735</v>
      </c>
      <c r="H77" s="3">
        <v>24563818</v>
      </c>
      <c r="I77" s="3">
        <v>30123009</v>
      </c>
      <c r="J77" s="3">
        <v>29575199</v>
      </c>
      <c r="K77" s="3">
        <v>32306028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87257494</v>
      </c>
      <c r="C79" s="3">
        <v>114391560</v>
      </c>
      <c r="D79" s="3">
        <v>0</v>
      </c>
      <c r="E79" s="3">
        <v>-70881493</v>
      </c>
      <c r="F79" s="3">
        <v>-70881493</v>
      </c>
      <c r="G79" s="3">
        <v>-70881493</v>
      </c>
      <c r="H79" s="3">
        <v>143812223</v>
      </c>
      <c r="I79" s="3">
        <v>-72083959</v>
      </c>
      <c r="J79" s="3">
        <v>-70881493</v>
      </c>
      <c r="K79" s="3">
        <v>-70881493</v>
      </c>
    </row>
    <row r="80" spans="1:11" ht="12.75" hidden="1">
      <c r="A80" s="1" t="s">
        <v>69</v>
      </c>
      <c r="B80" s="3">
        <v>30455950</v>
      </c>
      <c r="C80" s="3">
        <v>6896176</v>
      </c>
      <c r="D80" s="3">
        <v>0</v>
      </c>
      <c r="E80" s="3">
        <v>-66532251</v>
      </c>
      <c r="F80" s="3">
        <v>-66620706</v>
      </c>
      <c r="G80" s="3">
        <v>-66620706</v>
      </c>
      <c r="H80" s="3">
        <v>89572493</v>
      </c>
      <c r="I80" s="3">
        <v>-66532251</v>
      </c>
      <c r="J80" s="3">
        <v>-66532251</v>
      </c>
      <c r="K80" s="3">
        <v>-66211289</v>
      </c>
    </row>
    <row r="81" spans="1:11" ht="12.75" hidden="1">
      <c r="A81" s="1" t="s">
        <v>70</v>
      </c>
      <c r="B81" s="3">
        <v>2436799</v>
      </c>
      <c r="C81" s="3">
        <v>15186864</v>
      </c>
      <c r="D81" s="3">
        <v>0</v>
      </c>
      <c r="E81" s="3">
        <v>0</v>
      </c>
      <c r="F81" s="3">
        <v>0</v>
      </c>
      <c r="G81" s="3">
        <v>0</v>
      </c>
      <c r="H81" s="3">
        <v>-3063617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7346979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3639931</v>
      </c>
      <c r="C5" s="6">
        <v>-234718</v>
      </c>
      <c r="D5" s="23">
        <v>4264002</v>
      </c>
      <c r="E5" s="24">
        <v>6421548</v>
      </c>
      <c r="F5" s="6">
        <v>6421548</v>
      </c>
      <c r="G5" s="25">
        <v>6421548</v>
      </c>
      <c r="H5" s="26">
        <v>4649278</v>
      </c>
      <c r="I5" s="24">
        <v>6431769</v>
      </c>
      <c r="J5" s="6">
        <v>6811242</v>
      </c>
      <c r="K5" s="25">
        <v>7233539</v>
      </c>
    </row>
    <row r="6" spans="1:11" ht="13.5">
      <c r="A6" s="22" t="s">
        <v>19</v>
      </c>
      <c r="B6" s="6">
        <v>18520163</v>
      </c>
      <c r="C6" s="6">
        <v>24328017</v>
      </c>
      <c r="D6" s="23">
        <v>21172089</v>
      </c>
      <c r="E6" s="24">
        <v>22017708</v>
      </c>
      <c r="F6" s="6">
        <v>27562455</v>
      </c>
      <c r="G6" s="25">
        <v>27562455</v>
      </c>
      <c r="H6" s="26">
        <v>14750630</v>
      </c>
      <c r="I6" s="24">
        <v>23677014</v>
      </c>
      <c r="J6" s="6">
        <v>25073958</v>
      </c>
      <c r="K6" s="25">
        <v>26628540</v>
      </c>
    </row>
    <row r="7" spans="1:11" ht="13.5">
      <c r="A7" s="22" t="s">
        <v>20</v>
      </c>
      <c r="B7" s="6">
        <v>505433</v>
      </c>
      <c r="C7" s="6">
        <v>594753</v>
      </c>
      <c r="D7" s="23">
        <v>499778</v>
      </c>
      <c r="E7" s="24">
        <v>341585</v>
      </c>
      <c r="F7" s="6">
        <v>341587</v>
      </c>
      <c r="G7" s="25">
        <v>341587</v>
      </c>
      <c r="H7" s="26">
        <v>297161</v>
      </c>
      <c r="I7" s="24">
        <v>741583</v>
      </c>
      <c r="J7" s="6">
        <v>785337</v>
      </c>
      <c r="K7" s="25">
        <v>834028</v>
      </c>
    </row>
    <row r="8" spans="1:11" ht="13.5">
      <c r="A8" s="22" t="s">
        <v>21</v>
      </c>
      <c r="B8" s="6">
        <v>26273157</v>
      </c>
      <c r="C8" s="6">
        <v>39472517</v>
      </c>
      <c r="D8" s="23">
        <v>27252913</v>
      </c>
      <c r="E8" s="24">
        <v>29728692</v>
      </c>
      <c r="F8" s="6">
        <v>29729003</v>
      </c>
      <c r="G8" s="25">
        <v>29729003</v>
      </c>
      <c r="H8" s="26">
        <v>21488001</v>
      </c>
      <c r="I8" s="24">
        <v>35291226</v>
      </c>
      <c r="J8" s="6">
        <v>36122637</v>
      </c>
      <c r="K8" s="25">
        <v>38171619</v>
      </c>
    </row>
    <row r="9" spans="1:11" ht="13.5">
      <c r="A9" s="22" t="s">
        <v>22</v>
      </c>
      <c r="B9" s="6">
        <v>3383862</v>
      </c>
      <c r="C9" s="6">
        <v>3621255</v>
      </c>
      <c r="D9" s="23">
        <v>5321436</v>
      </c>
      <c r="E9" s="24">
        <v>10292225</v>
      </c>
      <c r="F9" s="6">
        <v>8511428</v>
      </c>
      <c r="G9" s="25">
        <v>8511428</v>
      </c>
      <c r="H9" s="26">
        <v>2793915</v>
      </c>
      <c r="I9" s="24">
        <v>9985947</v>
      </c>
      <c r="J9" s="6">
        <v>10562482</v>
      </c>
      <c r="K9" s="25">
        <v>11204337</v>
      </c>
    </row>
    <row r="10" spans="1:11" ht="25.5">
      <c r="A10" s="27" t="s">
        <v>106</v>
      </c>
      <c r="B10" s="28">
        <f>SUM(B5:B9)</f>
        <v>52322546</v>
      </c>
      <c r="C10" s="29">
        <f aca="true" t="shared" si="0" ref="C10:K10">SUM(C5:C9)</f>
        <v>67781824</v>
      </c>
      <c r="D10" s="30">
        <f t="shared" si="0"/>
        <v>58510218</v>
      </c>
      <c r="E10" s="28">
        <f t="shared" si="0"/>
        <v>68801758</v>
      </c>
      <c r="F10" s="29">
        <f t="shared" si="0"/>
        <v>72566021</v>
      </c>
      <c r="G10" s="31">
        <f t="shared" si="0"/>
        <v>72566021</v>
      </c>
      <c r="H10" s="32">
        <f t="shared" si="0"/>
        <v>43978985</v>
      </c>
      <c r="I10" s="28">
        <f t="shared" si="0"/>
        <v>76127539</v>
      </c>
      <c r="J10" s="29">
        <f t="shared" si="0"/>
        <v>79355656</v>
      </c>
      <c r="K10" s="31">
        <f t="shared" si="0"/>
        <v>84072063</v>
      </c>
    </row>
    <row r="11" spans="1:11" ht="13.5">
      <c r="A11" s="22" t="s">
        <v>23</v>
      </c>
      <c r="B11" s="6">
        <v>26400526</v>
      </c>
      <c r="C11" s="6">
        <v>25017341</v>
      </c>
      <c r="D11" s="23">
        <v>27350995</v>
      </c>
      <c r="E11" s="24">
        <v>29591618</v>
      </c>
      <c r="F11" s="6">
        <v>30534615</v>
      </c>
      <c r="G11" s="25">
        <v>30534615</v>
      </c>
      <c r="H11" s="26">
        <v>24875250</v>
      </c>
      <c r="I11" s="24">
        <v>31810069</v>
      </c>
      <c r="J11" s="6">
        <v>33884036</v>
      </c>
      <c r="K11" s="25">
        <v>35693592</v>
      </c>
    </row>
    <row r="12" spans="1:11" ht="13.5">
      <c r="A12" s="22" t="s">
        <v>24</v>
      </c>
      <c r="B12" s="6">
        <v>2258578</v>
      </c>
      <c r="C12" s="6">
        <v>2963140</v>
      </c>
      <c r="D12" s="23">
        <v>2859463</v>
      </c>
      <c r="E12" s="24">
        <v>2780689</v>
      </c>
      <c r="F12" s="6">
        <v>2919797</v>
      </c>
      <c r="G12" s="25">
        <v>2919797</v>
      </c>
      <c r="H12" s="26">
        <v>2494910</v>
      </c>
      <c r="I12" s="24">
        <v>3065710</v>
      </c>
      <c r="J12" s="6">
        <v>3246587</v>
      </c>
      <c r="K12" s="25">
        <v>3447876</v>
      </c>
    </row>
    <row r="13" spans="1:11" ht="13.5">
      <c r="A13" s="22" t="s">
        <v>107</v>
      </c>
      <c r="B13" s="6">
        <v>10394980</v>
      </c>
      <c r="C13" s="6">
        <v>9030132</v>
      </c>
      <c r="D13" s="23">
        <v>17029270</v>
      </c>
      <c r="E13" s="24">
        <v>8232616</v>
      </c>
      <c r="F13" s="6">
        <v>8232616</v>
      </c>
      <c r="G13" s="25">
        <v>8232616</v>
      </c>
      <c r="H13" s="26">
        <v>0</v>
      </c>
      <c r="I13" s="24">
        <v>8668934</v>
      </c>
      <c r="J13" s="6">
        <v>9167080</v>
      </c>
      <c r="K13" s="25">
        <v>9590498</v>
      </c>
    </row>
    <row r="14" spans="1:11" ht="13.5">
      <c r="A14" s="22" t="s">
        <v>25</v>
      </c>
      <c r="B14" s="6">
        <v>8341554</v>
      </c>
      <c r="C14" s="6">
        <v>7834290</v>
      </c>
      <c r="D14" s="23">
        <v>8010820</v>
      </c>
      <c r="E14" s="24">
        <v>1806337</v>
      </c>
      <c r="F14" s="6">
        <v>1054337</v>
      </c>
      <c r="G14" s="25">
        <v>1054337</v>
      </c>
      <c r="H14" s="26">
        <v>1623566</v>
      </c>
      <c r="I14" s="24">
        <v>1902071</v>
      </c>
      <c r="J14" s="6">
        <v>2014294</v>
      </c>
      <c r="K14" s="25">
        <v>2139179</v>
      </c>
    </row>
    <row r="15" spans="1:11" ht="13.5">
      <c r="A15" s="22" t="s">
        <v>26</v>
      </c>
      <c r="B15" s="6">
        <v>12428104</v>
      </c>
      <c r="C15" s="6">
        <v>13451617</v>
      </c>
      <c r="D15" s="23">
        <v>13615659</v>
      </c>
      <c r="E15" s="24">
        <v>10583114</v>
      </c>
      <c r="F15" s="6">
        <v>10403887</v>
      </c>
      <c r="G15" s="25">
        <v>10403887</v>
      </c>
      <c r="H15" s="26">
        <v>1412619</v>
      </c>
      <c r="I15" s="24">
        <v>11466896</v>
      </c>
      <c r="J15" s="6">
        <v>12111595</v>
      </c>
      <c r="K15" s="25">
        <v>12861691</v>
      </c>
    </row>
    <row r="16" spans="1:11" ht="13.5">
      <c r="A16" s="22" t="s">
        <v>21</v>
      </c>
      <c r="B16" s="6">
        <v>0</v>
      </c>
      <c r="C16" s="6">
        <v>889169</v>
      </c>
      <c r="D16" s="23">
        <v>2661025</v>
      </c>
      <c r="E16" s="24">
        <v>3890003</v>
      </c>
      <c r="F16" s="6">
        <v>0</v>
      </c>
      <c r="G16" s="25">
        <v>0</v>
      </c>
      <c r="H16" s="26">
        <v>3337001</v>
      </c>
      <c r="I16" s="24">
        <v>1000000</v>
      </c>
      <c r="J16" s="6">
        <v>0</v>
      </c>
      <c r="K16" s="25">
        <v>0</v>
      </c>
    </row>
    <row r="17" spans="1:11" ht="13.5">
      <c r="A17" s="22" t="s">
        <v>27</v>
      </c>
      <c r="B17" s="6">
        <v>22841591</v>
      </c>
      <c r="C17" s="6">
        <v>23595185</v>
      </c>
      <c r="D17" s="23">
        <v>21617764</v>
      </c>
      <c r="E17" s="24">
        <v>10126153</v>
      </c>
      <c r="F17" s="6">
        <v>13844362</v>
      </c>
      <c r="G17" s="25">
        <v>13844362</v>
      </c>
      <c r="H17" s="26">
        <v>12064029</v>
      </c>
      <c r="I17" s="24">
        <v>11680632</v>
      </c>
      <c r="J17" s="6">
        <v>12363862</v>
      </c>
      <c r="K17" s="25">
        <v>13100663</v>
      </c>
    </row>
    <row r="18" spans="1:11" ht="13.5">
      <c r="A18" s="33" t="s">
        <v>28</v>
      </c>
      <c r="B18" s="34">
        <f>SUM(B11:B17)</f>
        <v>82665333</v>
      </c>
      <c r="C18" s="35">
        <f aca="true" t="shared" si="1" ref="C18:K18">SUM(C11:C17)</f>
        <v>82780874</v>
      </c>
      <c r="D18" s="36">
        <f t="shared" si="1"/>
        <v>93144996</v>
      </c>
      <c r="E18" s="34">
        <f t="shared" si="1"/>
        <v>67010530</v>
      </c>
      <c r="F18" s="35">
        <f t="shared" si="1"/>
        <v>66989614</v>
      </c>
      <c r="G18" s="37">
        <f t="shared" si="1"/>
        <v>66989614</v>
      </c>
      <c r="H18" s="38">
        <f t="shared" si="1"/>
        <v>45807375</v>
      </c>
      <c r="I18" s="34">
        <f t="shared" si="1"/>
        <v>69594312</v>
      </c>
      <c r="J18" s="35">
        <f t="shared" si="1"/>
        <v>72787454</v>
      </c>
      <c r="K18" s="37">
        <f t="shared" si="1"/>
        <v>76833499</v>
      </c>
    </row>
    <row r="19" spans="1:11" ht="13.5">
      <c r="A19" s="33" t="s">
        <v>29</v>
      </c>
      <c r="B19" s="39">
        <f>+B10-B18</f>
        <v>-30342787</v>
      </c>
      <c r="C19" s="40">
        <f aca="true" t="shared" si="2" ref="C19:K19">+C10-C18</f>
        <v>-14999050</v>
      </c>
      <c r="D19" s="41">
        <f t="shared" si="2"/>
        <v>-34634778</v>
      </c>
      <c r="E19" s="39">
        <f t="shared" si="2"/>
        <v>1791228</v>
      </c>
      <c r="F19" s="40">
        <f t="shared" si="2"/>
        <v>5576407</v>
      </c>
      <c r="G19" s="42">
        <f t="shared" si="2"/>
        <v>5576407</v>
      </c>
      <c r="H19" s="43">
        <f t="shared" si="2"/>
        <v>-1828390</v>
      </c>
      <c r="I19" s="39">
        <f t="shared" si="2"/>
        <v>6533227</v>
      </c>
      <c r="J19" s="40">
        <f t="shared" si="2"/>
        <v>6568202</v>
      </c>
      <c r="K19" s="42">
        <f t="shared" si="2"/>
        <v>7238564</v>
      </c>
    </row>
    <row r="20" spans="1:11" ht="25.5">
      <c r="A20" s="44" t="s">
        <v>30</v>
      </c>
      <c r="B20" s="45">
        <v>8328302</v>
      </c>
      <c r="C20" s="46">
        <v>0</v>
      </c>
      <c r="D20" s="47">
        <v>31821431</v>
      </c>
      <c r="E20" s="45">
        <v>14755564</v>
      </c>
      <c r="F20" s="46">
        <v>13107310</v>
      </c>
      <c r="G20" s="48">
        <v>13107310</v>
      </c>
      <c r="H20" s="49">
        <v>10130000</v>
      </c>
      <c r="I20" s="45">
        <v>27371152</v>
      </c>
      <c r="J20" s="46">
        <v>29339452</v>
      </c>
      <c r="K20" s="48">
        <v>28627303</v>
      </c>
    </row>
    <row r="21" spans="1:11" ht="63.75">
      <c r="A21" s="50" t="s">
        <v>108</v>
      </c>
      <c r="B21" s="51">
        <v>0</v>
      </c>
      <c r="C21" s="52">
        <v>18990053</v>
      </c>
      <c r="D21" s="53">
        <v>0</v>
      </c>
      <c r="E21" s="51">
        <v>1150001</v>
      </c>
      <c r="F21" s="52">
        <v>1150001</v>
      </c>
      <c r="G21" s="54">
        <v>1150001</v>
      </c>
      <c r="H21" s="55">
        <v>0</v>
      </c>
      <c r="I21" s="51">
        <v>1</v>
      </c>
      <c r="J21" s="52">
        <v>1</v>
      </c>
      <c r="K21" s="54">
        <v>1</v>
      </c>
    </row>
    <row r="22" spans="1:11" ht="25.5">
      <c r="A22" s="56" t="s">
        <v>109</v>
      </c>
      <c r="B22" s="57">
        <f>SUM(B19:B21)</f>
        <v>-22014485</v>
      </c>
      <c r="C22" s="58">
        <f aca="true" t="shared" si="3" ref="C22:K22">SUM(C19:C21)</f>
        <v>3991003</v>
      </c>
      <c r="D22" s="59">
        <f t="shared" si="3"/>
        <v>-2813347</v>
      </c>
      <c r="E22" s="57">
        <f t="shared" si="3"/>
        <v>17696793</v>
      </c>
      <c r="F22" s="58">
        <f t="shared" si="3"/>
        <v>19833718</v>
      </c>
      <c r="G22" s="60">
        <f t="shared" si="3"/>
        <v>19833718</v>
      </c>
      <c r="H22" s="61">
        <f t="shared" si="3"/>
        <v>8301610</v>
      </c>
      <c r="I22" s="57">
        <f t="shared" si="3"/>
        <v>33904380</v>
      </c>
      <c r="J22" s="58">
        <f t="shared" si="3"/>
        <v>35907655</v>
      </c>
      <c r="K22" s="60">
        <f t="shared" si="3"/>
        <v>35865868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-22014485</v>
      </c>
      <c r="C24" s="40">
        <f aca="true" t="shared" si="4" ref="C24:K24">SUM(C22:C23)</f>
        <v>3991003</v>
      </c>
      <c r="D24" s="41">
        <f t="shared" si="4"/>
        <v>-2813347</v>
      </c>
      <c r="E24" s="39">
        <f t="shared" si="4"/>
        <v>17696793</v>
      </c>
      <c r="F24" s="40">
        <f t="shared" si="4"/>
        <v>19833718</v>
      </c>
      <c r="G24" s="42">
        <f t="shared" si="4"/>
        <v>19833718</v>
      </c>
      <c r="H24" s="43">
        <f t="shared" si="4"/>
        <v>8301610</v>
      </c>
      <c r="I24" s="39">
        <f t="shared" si="4"/>
        <v>33904380</v>
      </c>
      <c r="J24" s="40">
        <f t="shared" si="4"/>
        <v>35907655</v>
      </c>
      <c r="K24" s="42">
        <f t="shared" si="4"/>
        <v>35865868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6677999</v>
      </c>
      <c r="C27" s="7">
        <v>344695048</v>
      </c>
      <c r="D27" s="69">
        <v>3603313</v>
      </c>
      <c r="E27" s="70">
        <v>16005000</v>
      </c>
      <c r="F27" s="7">
        <v>14806550</v>
      </c>
      <c r="G27" s="71">
        <v>14806550</v>
      </c>
      <c r="H27" s="72">
        <v>10882453</v>
      </c>
      <c r="I27" s="70">
        <v>28271150</v>
      </c>
      <c r="J27" s="7">
        <v>19739450</v>
      </c>
      <c r="K27" s="71">
        <v>17027300</v>
      </c>
    </row>
    <row r="28" spans="1:11" ht="13.5">
      <c r="A28" s="73" t="s">
        <v>34</v>
      </c>
      <c r="B28" s="6">
        <v>6677999</v>
      </c>
      <c r="C28" s="6">
        <v>6259409</v>
      </c>
      <c r="D28" s="23">
        <v>0</v>
      </c>
      <c r="E28" s="24">
        <v>16005000</v>
      </c>
      <c r="F28" s="6">
        <v>14256550</v>
      </c>
      <c r="G28" s="25">
        <v>14256550</v>
      </c>
      <c r="H28" s="26">
        <v>0</v>
      </c>
      <c r="I28" s="24">
        <v>28271150</v>
      </c>
      <c r="J28" s="6">
        <v>19739450</v>
      </c>
      <c r="K28" s="25">
        <v>17027300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550000</v>
      </c>
      <c r="G31" s="25">
        <v>550000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6677999</v>
      </c>
      <c r="C32" s="7">
        <f aca="true" t="shared" si="5" ref="C32:K32">SUM(C28:C31)</f>
        <v>6259409</v>
      </c>
      <c r="D32" s="69">
        <f t="shared" si="5"/>
        <v>0</v>
      </c>
      <c r="E32" s="70">
        <f t="shared" si="5"/>
        <v>16005000</v>
      </c>
      <c r="F32" s="7">
        <f t="shared" si="5"/>
        <v>14806550</v>
      </c>
      <c r="G32" s="71">
        <f t="shared" si="5"/>
        <v>14806550</v>
      </c>
      <c r="H32" s="72">
        <f t="shared" si="5"/>
        <v>0</v>
      </c>
      <c r="I32" s="70">
        <f t="shared" si="5"/>
        <v>28271150</v>
      </c>
      <c r="J32" s="7">
        <f t="shared" si="5"/>
        <v>19739450</v>
      </c>
      <c r="K32" s="71">
        <f t="shared" si="5"/>
        <v>17027300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9893384</v>
      </c>
      <c r="C35" s="6">
        <v>45797164</v>
      </c>
      <c r="D35" s="23">
        <v>139548314</v>
      </c>
      <c r="E35" s="24">
        <v>18296522</v>
      </c>
      <c r="F35" s="6">
        <v>19959201</v>
      </c>
      <c r="G35" s="25">
        <v>19959201</v>
      </c>
      <c r="H35" s="26">
        <v>143176115</v>
      </c>
      <c r="I35" s="24">
        <v>18973486</v>
      </c>
      <c r="J35" s="6">
        <v>18960908</v>
      </c>
      <c r="K35" s="25">
        <v>18960908</v>
      </c>
    </row>
    <row r="36" spans="1:11" ht="13.5">
      <c r="A36" s="22" t="s">
        <v>40</v>
      </c>
      <c r="B36" s="6">
        <v>234407986</v>
      </c>
      <c r="C36" s="6">
        <v>88383672</v>
      </c>
      <c r="D36" s="23">
        <v>219463297</v>
      </c>
      <c r="E36" s="24">
        <v>287711462</v>
      </c>
      <c r="F36" s="6">
        <v>263557471</v>
      </c>
      <c r="G36" s="25">
        <v>263557471</v>
      </c>
      <c r="H36" s="26">
        <v>226742437</v>
      </c>
      <c r="I36" s="24">
        <v>275247939</v>
      </c>
      <c r="J36" s="6">
        <v>274927140</v>
      </c>
      <c r="K36" s="25">
        <v>274927090</v>
      </c>
    </row>
    <row r="37" spans="1:11" ht="13.5">
      <c r="A37" s="22" t="s">
        <v>41</v>
      </c>
      <c r="B37" s="6">
        <v>78382201</v>
      </c>
      <c r="C37" s="6">
        <v>111967902</v>
      </c>
      <c r="D37" s="23">
        <v>164525717</v>
      </c>
      <c r="E37" s="24">
        <v>35922757</v>
      </c>
      <c r="F37" s="6">
        <v>109801908</v>
      </c>
      <c r="G37" s="25">
        <v>109801908</v>
      </c>
      <c r="H37" s="26">
        <v>167364103</v>
      </c>
      <c r="I37" s="24">
        <v>99225159</v>
      </c>
      <c r="J37" s="6">
        <v>89970476</v>
      </c>
      <c r="K37" s="25">
        <v>89977789</v>
      </c>
    </row>
    <row r="38" spans="1:11" ht="13.5">
      <c r="A38" s="22" t="s">
        <v>42</v>
      </c>
      <c r="B38" s="6">
        <v>10047118</v>
      </c>
      <c r="C38" s="6">
        <v>18221931</v>
      </c>
      <c r="D38" s="23">
        <v>28343355</v>
      </c>
      <c r="E38" s="24">
        <v>13852521</v>
      </c>
      <c r="F38" s="6">
        <v>11411129</v>
      </c>
      <c r="G38" s="25">
        <v>11411129</v>
      </c>
      <c r="H38" s="26">
        <v>28343354</v>
      </c>
      <c r="I38" s="24">
        <v>14545330</v>
      </c>
      <c r="J38" s="6">
        <v>14545330</v>
      </c>
      <c r="K38" s="25">
        <v>14545330</v>
      </c>
    </row>
    <row r="39" spans="1:11" ht="13.5">
      <c r="A39" s="22" t="s">
        <v>43</v>
      </c>
      <c r="B39" s="6">
        <v>155872051</v>
      </c>
      <c r="C39" s="6">
        <v>0</v>
      </c>
      <c r="D39" s="23">
        <v>168955886</v>
      </c>
      <c r="E39" s="24">
        <v>238535991</v>
      </c>
      <c r="F39" s="6">
        <v>142469917</v>
      </c>
      <c r="G39" s="25">
        <v>142469917</v>
      </c>
      <c r="H39" s="26">
        <v>165909485</v>
      </c>
      <c r="I39" s="24">
        <v>146546556</v>
      </c>
      <c r="J39" s="6">
        <v>153464587</v>
      </c>
      <c r="K39" s="25">
        <v>153499011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3848974</v>
      </c>
      <c r="C42" s="6">
        <v>0</v>
      </c>
      <c r="D42" s="23">
        <v>-230729</v>
      </c>
      <c r="E42" s="24">
        <v>727</v>
      </c>
      <c r="F42" s="6">
        <v>86671207</v>
      </c>
      <c r="G42" s="25">
        <v>86671207</v>
      </c>
      <c r="H42" s="26">
        <v>-116826</v>
      </c>
      <c r="I42" s="24">
        <v>72011385</v>
      </c>
      <c r="J42" s="6">
        <v>74750930</v>
      </c>
      <c r="K42" s="25">
        <v>74750930</v>
      </c>
    </row>
    <row r="43" spans="1:11" ht="13.5">
      <c r="A43" s="22" t="s">
        <v>46</v>
      </c>
      <c r="B43" s="6">
        <v>-5562818</v>
      </c>
      <c r="C43" s="6">
        <v>0</v>
      </c>
      <c r="D43" s="23">
        <v>-106780</v>
      </c>
      <c r="E43" s="24">
        <v>-413745</v>
      </c>
      <c r="F43" s="6">
        <v>-12402298</v>
      </c>
      <c r="G43" s="25">
        <v>-12402298</v>
      </c>
      <c r="H43" s="26">
        <v>106780</v>
      </c>
      <c r="I43" s="24">
        <v>-7053504</v>
      </c>
      <c r="J43" s="6">
        <v>-6673899</v>
      </c>
      <c r="K43" s="25">
        <v>-6673898</v>
      </c>
    </row>
    <row r="44" spans="1:11" ht="13.5">
      <c r="A44" s="22" t="s">
        <v>47</v>
      </c>
      <c r="B44" s="6">
        <v>-660311</v>
      </c>
      <c r="C44" s="6">
        <v>590055</v>
      </c>
      <c r="D44" s="23">
        <v>37175</v>
      </c>
      <c r="E44" s="24">
        <v>-627230</v>
      </c>
      <c r="F44" s="6">
        <v>398702</v>
      </c>
      <c r="G44" s="25">
        <v>398702</v>
      </c>
      <c r="H44" s="26">
        <v>-633047</v>
      </c>
      <c r="I44" s="24">
        <v>0</v>
      </c>
      <c r="J44" s="6">
        <v>0</v>
      </c>
      <c r="K44" s="25">
        <v>-1</v>
      </c>
    </row>
    <row r="45" spans="1:11" ht="13.5">
      <c r="A45" s="33" t="s">
        <v>48</v>
      </c>
      <c r="B45" s="7">
        <v>794837</v>
      </c>
      <c r="C45" s="7">
        <v>590055</v>
      </c>
      <c r="D45" s="69">
        <v>2377361</v>
      </c>
      <c r="E45" s="70">
        <v>2796877</v>
      </c>
      <c r="F45" s="7">
        <v>77258205</v>
      </c>
      <c r="G45" s="71">
        <v>77258205</v>
      </c>
      <c r="H45" s="72">
        <v>10602352</v>
      </c>
      <c r="I45" s="70">
        <v>68986846</v>
      </c>
      <c r="J45" s="7">
        <v>72105996</v>
      </c>
      <c r="K45" s="71">
        <v>72105996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600563</v>
      </c>
      <c r="C48" s="6">
        <v>952509</v>
      </c>
      <c r="D48" s="23">
        <v>2677695</v>
      </c>
      <c r="E48" s="24">
        <v>4357223</v>
      </c>
      <c r="F48" s="6">
        <v>6113554</v>
      </c>
      <c r="G48" s="25">
        <v>6113554</v>
      </c>
      <c r="H48" s="26">
        <v>475471</v>
      </c>
      <c r="I48" s="24">
        <v>4337369</v>
      </c>
      <c r="J48" s="6">
        <v>4324791</v>
      </c>
      <c r="K48" s="25">
        <v>4324791</v>
      </c>
    </row>
    <row r="49" spans="1:11" ht="13.5">
      <c r="A49" s="22" t="s">
        <v>51</v>
      </c>
      <c r="B49" s="6">
        <f>+B75</f>
        <v>61322711.87029526</v>
      </c>
      <c r="C49" s="6">
        <f aca="true" t="shared" si="6" ref="C49:K49">+C75</f>
        <v>110856815</v>
      </c>
      <c r="D49" s="23">
        <f t="shared" si="6"/>
        <v>158319710</v>
      </c>
      <c r="E49" s="24">
        <f t="shared" si="6"/>
        <v>319314.42133844964</v>
      </c>
      <c r="F49" s="6">
        <f t="shared" si="6"/>
        <v>80697829.41041827</v>
      </c>
      <c r="G49" s="25">
        <f t="shared" si="6"/>
        <v>80697829.41041827</v>
      </c>
      <c r="H49" s="26">
        <f t="shared" si="6"/>
        <v>161152279</v>
      </c>
      <c r="I49" s="24">
        <f t="shared" si="6"/>
        <v>46038203.164953396</v>
      </c>
      <c r="J49" s="6">
        <f t="shared" si="6"/>
        <v>36730254.575082555</v>
      </c>
      <c r="K49" s="25">
        <f t="shared" si="6"/>
        <v>37647102.37465715</v>
      </c>
    </row>
    <row r="50" spans="1:11" ht="13.5">
      <c r="A50" s="33" t="s">
        <v>52</v>
      </c>
      <c r="B50" s="7">
        <f>+B48-B49</f>
        <v>-60722148.87029526</v>
      </c>
      <c r="C50" s="7">
        <f aca="true" t="shared" si="7" ref="C50:K50">+C48-C49</f>
        <v>-109904306</v>
      </c>
      <c r="D50" s="69">
        <f t="shared" si="7"/>
        <v>-155642015</v>
      </c>
      <c r="E50" s="70">
        <f t="shared" si="7"/>
        <v>4037908.5786615503</v>
      </c>
      <c r="F50" s="7">
        <f t="shared" si="7"/>
        <v>-74584275.41041827</v>
      </c>
      <c r="G50" s="71">
        <f t="shared" si="7"/>
        <v>-74584275.41041827</v>
      </c>
      <c r="H50" s="72">
        <f t="shared" si="7"/>
        <v>-160676808</v>
      </c>
      <c r="I50" s="70">
        <f t="shared" si="7"/>
        <v>-41700834.164953396</v>
      </c>
      <c r="J50" s="7">
        <f t="shared" si="7"/>
        <v>-32405463.575082555</v>
      </c>
      <c r="K50" s="71">
        <f t="shared" si="7"/>
        <v>-33322311.374657147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240624999</v>
      </c>
      <c r="C53" s="6">
        <v>65964932</v>
      </c>
      <c r="D53" s="23">
        <v>219356517</v>
      </c>
      <c r="E53" s="24">
        <v>287190935</v>
      </c>
      <c r="F53" s="6">
        <v>262717464</v>
      </c>
      <c r="G53" s="25">
        <v>262717464</v>
      </c>
      <c r="H53" s="26">
        <v>226635657</v>
      </c>
      <c r="I53" s="24">
        <v>274701386</v>
      </c>
      <c r="J53" s="6">
        <v>274380586</v>
      </c>
      <c r="K53" s="25">
        <v>274380536</v>
      </c>
    </row>
    <row r="54" spans="1:11" ht="13.5">
      <c r="A54" s="22" t="s">
        <v>55</v>
      </c>
      <c r="B54" s="6">
        <v>10394980</v>
      </c>
      <c r="C54" s="6">
        <v>0</v>
      </c>
      <c r="D54" s="23">
        <v>17029270</v>
      </c>
      <c r="E54" s="24">
        <v>8232616</v>
      </c>
      <c r="F54" s="6">
        <v>8232616</v>
      </c>
      <c r="G54" s="25">
        <v>8232616</v>
      </c>
      <c r="H54" s="26">
        <v>0</v>
      </c>
      <c r="I54" s="24">
        <v>8668934</v>
      </c>
      <c r="J54" s="6">
        <v>9167080</v>
      </c>
      <c r="K54" s="25">
        <v>9590498</v>
      </c>
    </row>
    <row r="55" spans="1:11" ht="13.5">
      <c r="A55" s="22" t="s">
        <v>56</v>
      </c>
      <c r="B55" s="6">
        <v>0</v>
      </c>
      <c r="C55" s="6">
        <v>0</v>
      </c>
      <c r="D55" s="23">
        <v>3603313</v>
      </c>
      <c r="E55" s="24">
        <v>150000</v>
      </c>
      <c r="F55" s="6">
        <v>150000</v>
      </c>
      <c r="G55" s="25">
        <v>150000</v>
      </c>
      <c r="H55" s="26">
        <v>5136461</v>
      </c>
      <c r="I55" s="24">
        <v>150000</v>
      </c>
      <c r="J55" s="6">
        <v>100000</v>
      </c>
      <c r="K55" s="25">
        <v>100000</v>
      </c>
    </row>
    <row r="56" spans="1:11" ht="13.5">
      <c r="A56" s="22" t="s">
        <v>57</v>
      </c>
      <c r="B56" s="6">
        <v>0</v>
      </c>
      <c r="C56" s="6">
        <v>1463543</v>
      </c>
      <c r="D56" s="23">
        <v>703936</v>
      </c>
      <c r="E56" s="24">
        <v>1934345</v>
      </c>
      <c r="F56" s="6">
        <v>1755058</v>
      </c>
      <c r="G56" s="25">
        <v>1755058</v>
      </c>
      <c r="H56" s="26">
        <v>974826</v>
      </c>
      <c r="I56" s="24">
        <v>1848472</v>
      </c>
      <c r="J56" s="6">
        <v>1953915</v>
      </c>
      <c r="K56" s="25">
        <v>2070516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2151903</v>
      </c>
      <c r="D59" s="23">
        <v>2151903</v>
      </c>
      <c r="E59" s="24">
        <v>360675</v>
      </c>
      <c r="F59" s="6">
        <v>360675</v>
      </c>
      <c r="G59" s="25">
        <v>360675</v>
      </c>
      <c r="H59" s="26">
        <v>360675</v>
      </c>
      <c r="I59" s="24">
        <v>3472013</v>
      </c>
      <c r="J59" s="6">
        <v>3676861</v>
      </c>
      <c r="K59" s="25">
        <v>3904827</v>
      </c>
    </row>
    <row r="60" spans="1:11" ht="13.5">
      <c r="A60" s="90" t="s">
        <v>60</v>
      </c>
      <c r="B60" s="6">
        <v>0</v>
      </c>
      <c r="C60" s="6">
        <v>110312</v>
      </c>
      <c r="D60" s="23">
        <v>110312</v>
      </c>
      <c r="E60" s="24">
        <v>3344066</v>
      </c>
      <c r="F60" s="6">
        <v>3344066</v>
      </c>
      <c r="G60" s="25">
        <v>3344066</v>
      </c>
      <c r="H60" s="26">
        <v>3344066</v>
      </c>
      <c r="I60" s="24">
        <v>336552</v>
      </c>
      <c r="J60" s="6">
        <v>356409</v>
      </c>
      <c r="K60" s="25">
        <v>378506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0.7822233875763335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-2.9143195586950807E-08</v>
      </c>
      <c r="F70" s="5">
        <f t="shared" si="8"/>
        <v>1.086064023141929</v>
      </c>
      <c r="G70" s="5">
        <f t="shared" si="8"/>
        <v>1.086064023141929</v>
      </c>
      <c r="H70" s="5">
        <f t="shared" si="8"/>
        <v>0</v>
      </c>
      <c r="I70" s="5">
        <f t="shared" si="8"/>
        <v>1.0253786871087653</v>
      </c>
      <c r="J70" s="5">
        <f t="shared" si="8"/>
        <v>1.0280573810070137</v>
      </c>
      <c r="K70" s="5">
        <f t="shared" si="8"/>
        <v>0.9681421879270963</v>
      </c>
    </row>
    <row r="71" spans="1:11" ht="12.75" hidden="1">
      <c r="A71" s="2" t="s">
        <v>112</v>
      </c>
      <c r="B71" s="2">
        <f>+B83</f>
        <v>19543303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-1</v>
      </c>
      <c r="F71" s="2">
        <f t="shared" si="9"/>
        <v>40936226</v>
      </c>
      <c r="G71" s="2">
        <f t="shared" si="9"/>
        <v>40936226</v>
      </c>
      <c r="H71" s="2">
        <f t="shared" si="9"/>
        <v>0</v>
      </c>
      <c r="I71" s="2">
        <f t="shared" si="9"/>
        <v>36288526</v>
      </c>
      <c r="J71" s="2">
        <f t="shared" si="9"/>
        <v>38517900</v>
      </c>
      <c r="K71" s="2">
        <f t="shared" si="9"/>
        <v>38517900</v>
      </c>
    </row>
    <row r="72" spans="1:11" ht="12.75" hidden="1">
      <c r="A72" s="2" t="s">
        <v>113</v>
      </c>
      <c r="B72" s="2">
        <f>+B77</f>
        <v>24984299</v>
      </c>
      <c r="C72" s="2">
        <f aca="true" t="shared" si="10" ref="C72:K72">+C77</f>
        <v>27091274</v>
      </c>
      <c r="D72" s="2">
        <f t="shared" si="10"/>
        <v>29735564</v>
      </c>
      <c r="E72" s="2">
        <f t="shared" si="10"/>
        <v>34313327</v>
      </c>
      <c r="F72" s="2">
        <f t="shared" si="10"/>
        <v>37692277</v>
      </c>
      <c r="G72" s="2">
        <f t="shared" si="10"/>
        <v>37692277</v>
      </c>
      <c r="H72" s="2">
        <f t="shared" si="10"/>
        <v>20916628</v>
      </c>
      <c r="I72" s="2">
        <f t="shared" si="10"/>
        <v>35390365</v>
      </c>
      <c r="J72" s="2">
        <f t="shared" si="10"/>
        <v>37466683</v>
      </c>
      <c r="K72" s="2">
        <f t="shared" si="10"/>
        <v>39785375</v>
      </c>
    </row>
    <row r="73" spans="1:11" ht="12.75" hidden="1">
      <c r="A73" s="2" t="s">
        <v>114</v>
      </c>
      <c r="B73" s="2">
        <f>+B74</f>
        <v>56520082.66666667</v>
      </c>
      <c r="C73" s="2">
        <f aca="true" t="shared" si="11" ref="C73:K73">+(C78+C80+C81+C82)-(B78+B80+B81+B82)</f>
        <v>35156866</v>
      </c>
      <c r="D73" s="2">
        <f t="shared" si="11"/>
        <v>44316345</v>
      </c>
      <c r="E73" s="2">
        <f t="shared" si="11"/>
        <v>-74703476</v>
      </c>
      <c r="F73" s="2">
        <f>+(F78+F80+F81+F82)-(D78+D80+D81+D82)</f>
        <v>-73175568</v>
      </c>
      <c r="G73" s="2">
        <f>+(G78+G80+G81+G82)-(D78+D80+D81+D82)</f>
        <v>-73175568</v>
      </c>
      <c r="H73" s="2">
        <f>+(H78+H80+H81+H82)-(D78+D80+D81+D82)</f>
        <v>5830025</v>
      </c>
      <c r="I73" s="2">
        <f>+(I78+I80+I81+I82)-(E78+E80+E81+E82)</f>
        <v>722845</v>
      </c>
      <c r="J73" s="2">
        <f t="shared" si="11"/>
        <v>1</v>
      </c>
      <c r="K73" s="2">
        <f t="shared" si="11"/>
        <v>0</v>
      </c>
    </row>
    <row r="74" spans="1:11" ht="12.75" hidden="1">
      <c r="A74" s="2" t="s">
        <v>115</v>
      </c>
      <c r="B74" s="2">
        <f>+TREND(C74:E74)</f>
        <v>56520082.66666667</v>
      </c>
      <c r="C74" s="2">
        <f>+C73</f>
        <v>35156866</v>
      </c>
      <c r="D74" s="2">
        <f aca="true" t="shared" si="12" ref="D74:K74">+D73</f>
        <v>44316345</v>
      </c>
      <c r="E74" s="2">
        <f t="shared" si="12"/>
        <v>-74703476</v>
      </c>
      <c r="F74" s="2">
        <f t="shared" si="12"/>
        <v>-73175568</v>
      </c>
      <c r="G74" s="2">
        <f t="shared" si="12"/>
        <v>-73175568</v>
      </c>
      <c r="H74" s="2">
        <f t="shared" si="12"/>
        <v>5830025</v>
      </c>
      <c r="I74" s="2">
        <f t="shared" si="12"/>
        <v>722845</v>
      </c>
      <c r="J74" s="2">
        <f t="shared" si="12"/>
        <v>1</v>
      </c>
      <c r="K74" s="2">
        <f t="shared" si="12"/>
        <v>0</v>
      </c>
    </row>
    <row r="75" spans="1:11" ht="12.75" hidden="1">
      <c r="A75" s="2" t="s">
        <v>116</v>
      </c>
      <c r="B75" s="2">
        <f>+B84-(((B80+B81+B78)*B70)-B79)</f>
        <v>61322711.87029526</v>
      </c>
      <c r="C75" s="2">
        <f aca="true" t="shared" si="13" ref="C75:K75">+C84-(((C80+C81+C78)*C70)-C79)</f>
        <v>110856815</v>
      </c>
      <c r="D75" s="2">
        <f t="shared" si="13"/>
        <v>158319710</v>
      </c>
      <c r="E75" s="2">
        <f t="shared" si="13"/>
        <v>319314.42133844964</v>
      </c>
      <c r="F75" s="2">
        <f t="shared" si="13"/>
        <v>80697829.41041827</v>
      </c>
      <c r="G75" s="2">
        <f t="shared" si="13"/>
        <v>80697829.41041827</v>
      </c>
      <c r="H75" s="2">
        <f t="shared" si="13"/>
        <v>161152279</v>
      </c>
      <c r="I75" s="2">
        <f t="shared" si="13"/>
        <v>46038203.164953396</v>
      </c>
      <c r="J75" s="2">
        <f t="shared" si="13"/>
        <v>36730254.575082555</v>
      </c>
      <c r="K75" s="2">
        <f t="shared" si="13"/>
        <v>37647102.37465715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24984299</v>
      </c>
      <c r="C77" s="3">
        <v>27091274</v>
      </c>
      <c r="D77" s="3">
        <v>29735564</v>
      </c>
      <c r="E77" s="3">
        <v>34313327</v>
      </c>
      <c r="F77" s="3">
        <v>37692277</v>
      </c>
      <c r="G77" s="3">
        <v>37692277</v>
      </c>
      <c r="H77" s="3">
        <v>20916628</v>
      </c>
      <c r="I77" s="3">
        <v>35390365</v>
      </c>
      <c r="J77" s="3">
        <v>37466683</v>
      </c>
      <c r="K77" s="3">
        <v>39785375</v>
      </c>
    </row>
    <row r="78" spans="1:11" ht="12.75" hidden="1">
      <c r="A78" s="1" t="s">
        <v>67</v>
      </c>
      <c r="B78" s="3">
        <v>460734</v>
      </c>
      <c r="C78" s="3">
        <v>0</v>
      </c>
      <c r="D78" s="3">
        <v>106780</v>
      </c>
      <c r="E78" s="3">
        <v>0</v>
      </c>
      <c r="F78" s="3">
        <v>420003</v>
      </c>
      <c r="G78" s="3">
        <v>420003</v>
      </c>
      <c r="H78" s="3">
        <v>106780</v>
      </c>
      <c r="I78" s="3">
        <v>0</v>
      </c>
      <c r="J78" s="3">
        <v>1</v>
      </c>
      <c r="K78" s="3">
        <v>1</v>
      </c>
    </row>
    <row r="79" spans="1:11" ht="12.75" hidden="1">
      <c r="A79" s="1" t="s">
        <v>68</v>
      </c>
      <c r="B79" s="3">
        <v>68900727</v>
      </c>
      <c r="C79" s="3">
        <v>110856815</v>
      </c>
      <c r="D79" s="3">
        <v>158319710</v>
      </c>
      <c r="E79" s="3">
        <v>319314</v>
      </c>
      <c r="F79" s="3">
        <v>98059032</v>
      </c>
      <c r="G79" s="3">
        <v>98059032</v>
      </c>
      <c r="H79" s="3">
        <v>161152279</v>
      </c>
      <c r="I79" s="3">
        <v>61603830</v>
      </c>
      <c r="J79" s="3">
        <v>52336546</v>
      </c>
      <c r="K79" s="3">
        <v>52343859</v>
      </c>
    </row>
    <row r="80" spans="1:11" ht="12.75" hidden="1">
      <c r="A80" s="1" t="s">
        <v>69</v>
      </c>
      <c r="B80" s="3">
        <v>4014470</v>
      </c>
      <c r="C80" s="3">
        <v>36447745</v>
      </c>
      <c r="D80" s="3">
        <v>56761288</v>
      </c>
      <c r="E80" s="3">
        <v>10882244</v>
      </c>
      <c r="F80" s="3">
        <v>11497447</v>
      </c>
      <c r="G80" s="3">
        <v>11497447</v>
      </c>
      <c r="H80" s="3">
        <v>57808472</v>
      </c>
      <c r="I80" s="3">
        <v>11426346</v>
      </c>
      <c r="J80" s="3">
        <v>11426346</v>
      </c>
      <c r="K80" s="3">
        <v>11426346</v>
      </c>
    </row>
    <row r="81" spans="1:11" ht="12.75" hidden="1">
      <c r="A81" s="1" t="s">
        <v>70</v>
      </c>
      <c r="B81" s="3">
        <v>5212585</v>
      </c>
      <c r="C81" s="3">
        <v>8396910</v>
      </c>
      <c r="D81" s="3">
        <v>32292932</v>
      </c>
      <c r="E81" s="3">
        <v>3575280</v>
      </c>
      <c r="F81" s="3">
        <v>4067982</v>
      </c>
      <c r="G81" s="3">
        <v>4067982</v>
      </c>
      <c r="H81" s="3">
        <v>37075773</v>
      </c>
      <c r="I81" s="3">
        <v>3754023</v>
      </c>
      <c r="J81" s="3">
        <v>3754023</v>
      </c>
      <c r="K81" s="3">
        <v>3754023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19543303</v>
      </c>
      <c r="C83" s="3">
        <v>0</v>
      </c>
      <c r="D83" s="3">
        <v>0</v>
      </c>
      <c r="E83" s="3">
        <v>-1</v>
      </c>
      <c r="F83" s="3">
        <v>40936226</v>
      </c>
      <c r="G83" s="3">
        <v>40936226</v>
      </c>
      <c r="H83" s="3">
        <v>0</v>
      </c>
      <c r="I83" s="3">
        <v>36288526</v>
      </c>
      <c r="J83" s="3">
        <v>38517900</v>
      </c>
      <c r="K83" s="3">
        <v>38517900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11777000</v>
      </c>
      <c r="C5" s="6">
        <v>0</v>
      </c>
      <c r="D5" s="23">
        <v>12231601</v>
      </c>
      <c r="E5" s="24">
        <v>13835219</v>
      </c>
      <c r="F5" s="6">
        <v>13835220</v>
      </c>
      <c r="G5" s="25">
        <v>13835220</v>
      </c>
      <c r="H5" s="26">
        <v>6916530</v>
      </c>
      <c r="I5" s="24">
        <v>13935400</v>
      </c>
      <c r="J5" s="6">
        <v>14562400</v>
      </c>
      <c r="K5" s="25">
        <v>15363407</v>
      </c>
    </row>
    <row r="6" spans="1:11" ht="13.5">
      <c r="A6" s="22" t="s">
        <v>19</v>
      </c>
      <c r="B6" s="6">
        <v>43524311</v>
      </c>
      <c r="C6" s="6">
        <v>2640749</v>
      </c>
      <c r="D6" s="23">
        <v>39252846</v>
      </c>
      <c r="E6" s="24">
        <v>40217033</v>
      </c>
      <c r="F6" s="6">
        <v>40217036</v>
      </c>
      <c r="G6" s="25">
        <v>40217036</v>
      </c>
      <c r="H6" s="26">
        <v>38940704</v>
      </c>
      <c r="I6" s="24">
        <v>40494400</v>
      </c>
      <c r="J6" s="6">
        <v>42316300</v>
      </c>
      <c r="K6" s="25">
        <v>44643777</v>
      </c>
    </row>
    <row r="7" spans="1:11" ht="13.5">
      <c r="A7" s="22" t="s">
        <v>20</v>
      </c>
      <c r="B7" s="6">
        <v>1799000</v>
      </c>
      <c r="C7" s="6">
        <v>-5015878</v>
      </c>
      <c r="D7" s="23">
        <v>544174</v>
      </c>
      <c r="E7" s="24">
        <v>4295</v>
      </c>
      <c r="F7" s="6">
        <v>4295</v>
      </c>
      <c r="G7" s="25">
        <v>4295</v>
      </c>
      <c r="H7" s="26">
        <v>116146</v>
      </c>
      <c r="I7" s="24">
        <v>602800</v>
      </c>
      <c r="J7" s="6">
        <v>629900</v>
      </c>
      <c r="K7" s="25">
        <v>664502</v>
      </c>
    </row>
    <row r="8" spans="1:11" ht="13.5">
      <c r="A8" s="22" t="s">
        <v>21</v>
      </c>
      <c r="B8" s="6">
        <v>29536835</v>
      </c>
      <c r="C8" s="6">
        <v>0</v>
      </c>
      <c r="D8" s="23">
        <v>39598952</v>
      </c>
      <c r="E8" s="24">
        <v>38429002</v>
      </c>
      <c r="F8" s="6">
        <v>38429002</v>
      </c>
      <c r="G8" s="25">
        <v>38429002</v>
      </c>
      <c r="H8" s="26">
        <v>5388351</v>
      </c>
      <c r="I8" s="24">
        <v>40556700</v>
      </c>
      <c r="J8" s="6">
        <v>42724100</v>
      </c>
      <c r="K8" s="25">
        <v>45524011</v>
      </c>
    </row>
    <row r="9" spans="1:11" ht="13.5">
      <c r="A9" s="22" t="s">
        <v>22</v>
      </c>
      <c r="B9" s="6">
        <v>2355776</v>
      </c>
      <c r="C9" s="6">
        <v>4712509</v>
      </c>
      <c r="D9" s="23">
        <v>6125112</v>
      </c>
      <c r="E9" s="24">
        <v>14766266</v>
      </c>
      <c r="F9" s="6">
        <v>14766268</v>
      </c>
      <c r="G9" s="25">
        <v>14766268</v>
      </c>
      <c r="H9" s="26">
        <v>2632703</v>
      </c>
      <c r="I9" s="24">
        <v>13304200</v>
      </c>
      <c r="J9" s="6">
        <v>13587200</v>
      </c>
      <c r="K9" s="25">
        <v>13949606</v>
      </c>
    </row>
    <row r="10" spans="1:11" ht="25.5">
      <c r="A10" s="27" t="s">
        <v>106</v>
      </c>
      <c r="B10" s="28">
        <f>SUM(B5:B9)</f>
        <v>88992922</v>
      </c>
      <c r="C10" s="29">
        <f aca="true" t="shared" si="0" ref="C10:K10">SUM(C5:C9)</f>
        <v>2337380</v>
      </c>
      <c r="D10" s="30">
        <f t="shared" si="0"/>
        <v>97752685</v>
      </c>
      <c r="E10" s="28">
        <f t="shared" si="0"/>
        <v>107251815</v>
      </c>
      <c r="F10" s="29">
        <f t="shared" si="0"/>
        <v>107251821</v>
      </c>
      <c r="G10" s="31">
        <f t="shared" si="0"/>
        <v>107251821</v>
      </c>
      <c r="H10" s="32">
        <f t="shared" si="0"/>
        <v>53994434</v>
      </c>
      <c r="I10" s="28">
        <f t="shared" si="0"/>
        <v>108893500</v>
      </c>
      <c r="J10" s="29">
        <f t="shared" si="0"/>
        <v>113819900</v>
      </c>
      <c r="K10" s="31">
        <f t="shared" si="0"/>
        <v>120145303</v>
      </c>
    </row>
    <row r="11" spans="1:11" ht="13.5">
      <c r="A11" s="22" t="s">
        <v>23</v>
      </c>
      <c r="B11" s="6">
        <v>38242393</v>
      </c>
      <c r="C11" s="6">
        <v>-3637552</v>
      </c>
      <c r="D11" s="23">
        <v>43013554</v>
      </c>
      <c r="E11" s="24">
        <v>39109939</v>
      </c>
      <c r="F11" s="6">
        <v>35640939</v>
      </c>
      <c r="G11" s="25">
        <v>35640939</v>
      </c>
      <c r="H11" s="26">
        <v>41059928</v>
      </c>
      <c r="I11" s="24">
        <v>47582800</v>
      </c>
      <c r="J11" s="6">
        <v>49723300</v>
      </c>
      <c r="K11" s="25">
        <v>52468285</v>
      </c>
    </row>
    <row r="12" spans="1:11" ht="13.5">
      <c r="A12" s="22" t="s">
        <v>24</v>
      </c>
      <c r="B12" s="6">
        <v>2834590</v>
      </c>
      <c r="C12" s="6">
        <v>0</v>
      </c>
      <c r="D12" s="23">
        <v>3918745</v>
      </c>
      <c r="E12" s="24">
        <v>2682982</v>
      </c>
      <c r="F12" s="6">
        <v>2682982</v>
      </c>
      <c r="G12" s="25">
        <v>2682982</v>
      </c>
      <c r="H12" s="26">
        <v>3504428</v>
      </c>
      <c r="I12" s="24">
        <v>3924700</v>
      </c>
      <c r="J12" s="6">
        <v>4101300</v>
      </c>
      <c r="K12" s="25">
        <v>4326971</v>
      </c>
    </row>
    <row r="13" spans="1:11" ht="13.5">
      <c r="A13" s="22" t="s">
        <v>107</v>
      </c>
      <c r="B13" s="6">
        <v>39220000</v>
      </c>
      <c r="C13" s="6">
        <v>0</v>
      </c>
      <c r="D13" s="23">
        <v>26285673</v>
      </c>
      <c r="E13" s="24">
        <v>16674875</v>
      </c>
      <c r="F13" s="6">
        <v>16674875</v>
      </c>
      <c r="G13" s="25">
        <v>16674875</v>
      </c>
      <c r="H13" s="26">
        <v>0</v>
      </c>
      <c r="I13" s="24">
        <v>29079300</v>
      </c>
      <c r="J13" s="6">
        <v>30387900</v>
      </c>
      <c r="K13" s="25">
        <v>32059200</v>
      </c>
    </row>
    <row r="14" spans="1:11" ht="13.5">
      <c r="A14" s="22" t="s">
        <v>25</v>
      </c>
      <c r="B14" s="6">
        <v>2784000</v>
      </c>
      <c r="C14" s="6">
        <v>0</v>
      </c>
      <c r="D14" s="23">
        <v>6813553</v>
      </c>
      <c r="E14" s="24">
        <v>1444279</v>
      </c>
      <c r="F14" s="6">
        <v>1044279</v>
      </c>
      <c r="G14" s="25">
        <v>1044279</v>
      </c>
      <c r="H14" s="26">
        <v>1204095</v>
      </c>
      <c r="I14" s="24">
        <v>9271100</v>
      </c>
      <c r="J14" s="6">
        <v>9688400</v>
      </c>
      <c r="K14" s="25">
        <v>10221102</v>
      </c>
    </row>
    <row r="15" spans="1:11" ht="13.5">
      <c r="A15" s="22" t="s">
        <v>26</v>
      </c>
      <c r="B15" s="6">
        <v>22200553</v>
      </c>
      <c r="C15" s="6">
        <v>0</v>
      </c>
      <c r="D15" s="23">
        <v>20054298</v>
      </c>
      <c r="E15" s="24">
        <v>21842281</v>
      </c>
      <c r="F15" s="6">
        <v>20842020</v>
      </c>
      <c r="G15" s="25">
        <v>20842020</v>
      </c>
      <c r="H15" s="26">
        <v>8809184</v>
      </c>
      <c r="I15" s="24">
        <v>26366400</v>
      </c>
      <c r="J15" s="6">
        <v>28521500</v>
      </c>
      <c r="K15" s="25">
        <v>30676720</v>
      </c>
    </row>
    <row r="16" spans="1:11" ht="13.5">
      <c r="A16" s="22" t="s">
        <v>21</v>
      </c>
      <c r="B16" s="6">
        <v>10617043</v>
      </c>
      <c r="C16" s="6">
        <v>-14708735</v>
      </c>
      <c r="D16" s="23">
        <v>431274</v>
      </c>
      <c r="E16" s="24">
        <v>1743823</v>
      </c>
      <c r="F16" s="6">
        <v>1629525</v>
      </c>
      <c r="G16" s="25">
        <v>1629525</v>
      </c>
      <c r="H16" s="26">
        <v>1041687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27606287</v>
      </c>
      <c r="C17" s="6">
        <v>42788233</v>
      </c>
      <c r="D17" s="23">
        <v>33975547</v>
      </c>
      <c r="E17" s="24">
        <v>19887303</v>
      </c>
      <c r="F17" s="6">
        <v>21094334</v>
      </c>
      <c r="G17" s="25">
        <v>21094334</v>
      </c>
      <c r="H17" s="26">
        <v>19947085</v>
      </c>
      <c r="I17" s="24">
        <v>40120000</v>
      </c>
      <c r="J17" s="6">
        <v>41924300</v>
      </c>
      <c r="K17" s="25">
        <v>44221108</v>
      </c>
    </row>
    <row r="18" spans="1:11" ht="13.5">
      <c r="A18" s="33" t="s">
        <v>28</v>
      </c>
      <c r="B18" s="34">
        <f>SUM(B11:B17)</f>
        <v>143504866</v>
      </c>
      <c r="C18" s="35">
        <f aca="true" t="shared" si="1" ref="C18:K18">SUM(C11:C17)</f>
        <v>24441946</v>
      </c>
      <c r="D18" s="36">
        <f t="shared" si="1"/>
        <v>134492644</v>
      </c>
      <c r="E18" s="34">
        <f t="shared" si="1"/>
        <v>103385482</v>
      </c>
      <c r="F18" s="35">
        <f t="shared" si="1"/>
        <v>99608954</v>
      </c>
      <c r="G18" s="37">
        <f t="shared" si="1"/>
        <v>99608954</v>
      </c>
      <c r="H18" s="38">
        <f t="shared" si="1"/>
        <v>75566407</v>
      </c>
      <c r="I18" s="34">
        <f t="shared" si="1"/>
        <v>156344300</v>
      </c>
      <c r="J18" s="35">
        <f t="shared" si="1"/>
        <v>164346700</v>
      </c>
      <c r="K18" s="37">
        <f t="shared" si="1"/>
        <v>173973386</v>
      </c>
    </row>
    <row r="19" spans="1:11" ht="13.5">
      <c r="A19" s="33" t="s">
        <v>29</v>
      </c>
      <c r="B19" s="39">
        <f>+B10-B18</f>
        <v>-54511944</v>
      </c>
      <c r="C19" s="40">
        <f aca="true" t="shared" si="2" ref="C19:K19">+C10-C18</f>
        <v>-22104566</v>
      </c>
      <c r="D19" s="41">
        <f t="shared" si="2"/>
        <v>-36739959</v>
      </c>
      <c r="E19" s="39">
        <f t="shared" si="2"/>
        <v>3866333</v>
      </c>
      <c r="F19" s="40">
        <f t="shared" si="2"/>
        <v>7642867</v>
      </c>
      <c r="G19" s="42">
        <f t="shared" si="2"/>
        <v>7642867</v>
      </c>
      <c r="H19" s="43">
        <f t="shared" si="2"/>
        <v>-21571973</v>
      </c>
      <c r="I19" s="39">
        <f t="shared" si="2"/>
        <v>-47450800</v>
      </c>
      <c r="J19" s="40">
        <f t="shared" si="2"/>
        <v>-50526800</v>
      </c>
      <c r="K19" s="42">
        <f t="shared" si="2"/>
        <v>-53828083</v>
      </c>
    </row>
    <row r="20" spans="1:11" ht="25.5">
      <c r="A20" s="44" t="s">
        <v>30</v>
      </c>
      <c r="B20" s="45">
        <v>14267027</v>
      </c>
      <c r="C20" s="46">
        <v>0</v>
      </c>
      <c r="D20" s="47">
        <v>2112883</v>
      </c>
      <c r="E20" s="45">
        <v>17389003</v>
      </c>
      <c r="F20" s="46">
        <v>17389003</v>
      </c>
      <c r="G20" s="48">
        <v>17389003</v>
      </c>
      <c r="H20" s="49">
        <v>0</v>
      </c>
      <c r="I20" s="45">
        <v>31594000</v>
      </c>
      <c r="J20" s="46">
        <v>27244000</v>
      </c>
      <c r="K20" s="48">
        <v>17573004</v>
      </c>
    </row>
    <row r="21" spans="1:11" ht="63.75">
      <c r="A21" s="50" t="s">
        <v>108</v>
      </c>
      <c r="B21" s="51">
        <v>0</v>
      </c>
      <c r="C21" s="52">
        <v>0</v>
      </c>
      <c r="D21" s="53">
        <v>17594004</v>
      </c>
      <c r="E21" s="51">
        <v>1</v>
      </c>
      <c r="F21" s="52">
        <v>2</v>
      </c>
      <c r="G21" s="54">
        <v>2</v>
      </c>
      <c r="H21" s="55">
        <v>0</v>
      </c>
      <c r="I21" s="51">
        <v>0</v>
      </c>
      <c r="J21" s="52">
        <v>0</v>
      </c>
      <c r="K21" s="54">
        <v>2</v>
      </c>
    </row>
    <row r="22" spans="1:11" ht="25.5">
      <c r="A22" s="56" t="s">
        <v>109</v>
      </c>
      <c r="B22" s="57">
        <f>SUM(B19:B21)</f>
        <v>-40244917</v>
      </c>
      <c r="C22" s="58">
        <f aca="true" t="shared" si="3" ref="C22:K22">SUM(C19:C21)</f>
        <v>-22104566</v>
      </c>
      <c r="D22" s="59">
        <f t="shared" si="3"/>
        <v>-17033072</v>
      </c>
      <c r="E22" s="57">
        <f t="shared" si="3"/>
        <v>21255337</v>
      </c>
      <c r="F22" s="58">
        <f t="shared" si="3"/>
        <v>25031872</v>
      </c>
      <c r="G22" s="60">
        <f t="shared" si="3"/>
        <v>25031872</v>
      </c>
      <c r="H22" s="61">
        <f t="shared" si="3"/>
        <v>-21571973</v>
      </c>
      <c r="I22" s="57">
        <f t="shared" si="3"/>
        <v>-15856800</v>
      </c>
      <c r="J22" s="58">
        <f t="shared" si="3"/>
        <v>-23282800</v>
      </c>
      <c r="K22" s="60">
        <f t="shared" si="3"/>
        <v>-36255077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-40244917</v>
      </c>
      <c r="C24" s="40">
        <f aca="true" t="shared" si="4" ref="C24:K24">SUM(C22:C23)</f>
        <v>-22104566</v>
      </c>
      <c r="D24" s="41">
        <f t="shared" si="4"/>
        <v>-17033072</v>
      </c>
      <c r="E24" s="39">
        <f t="shared" si="4"/>
        <v>21255337</v>
      </c>
      <c r="F24" s="40">
        <f t="shared" si="4"/>
        <v>25031872</v>
      </c>
      <c r="G24" s="42">
        <f t="shared" si="4"/>
        <v>25031872</v>
      </c>
      <c r="H24" s="43">
        <f t="shared" si="4"/>
        <v>-21571973</v>
      </c>
      <c r="I24" s="39">
        <f t="shared" si="4"/>
        <v>-15856800</v>
      </c>
      <c r="J24" s="40">
        <f t="shared" si="4"/>
        <v>-23282800</v>
      </c>
      <c r="K24" s="42">
        <f t="shared" si="4"/>
        <v>-36255077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6282962</v>
      </c>
      <c r="C27" s="7">
        <v>6715770</v>
      </c>
      <c r="D27" s="69">
        <v>767421808</v>
      </c>
      <c r="E27" s="70">
        <v>19889003</v>
      </c>
      <c r="F27" s="7">
        <v>36103002</v>
      </c>
      <c r="G27" s="71">
        <v>36103002</v>
      </c>
      <c r="H27" s="72">
        <v>15687645</v>
      </c>
      <c r="I27" s="70">
        <v>31594000</v>
      </c>
      <c r="J27" s="7">
        <v>27243999</v>
      </c>
      <c r="K27" s="71">
        <v>17573001</v>
      </c>
    </row>
    <row r="28" spans="1:11" ht="13.5">
      <c r="A28" s="73" t="s">
        <v>34</v>
      </c>
      <c r="B28" s="6">
        <v>6282962</v>
      </c>
      <c r="C28" s="6">
        <v>4968208</v>
      </c>
      <c r="D28" s="23">
        <v>0</v>
      </c>
      <c r="E28" s="24">
        <v>19889003</v>
      </c>
      <c r="F28" s="6">
        <v>36103002</v>
      </c>
      <c r="G28" s="25">
        <v>36103002</v>
      </c>
      <c r="H28" s="26">
        <v>0</v>
      </c>
      <c r="I28" s="24">
        <v>31594000</v>
      </c>
      <c r="J28" s="6">
        <v>27243999</v>
      </c>
      <c r="K28" s="25">
        <v>17573001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1747562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6282962</v>
      </c>
      <c r="C32" s="7">
        <f aca="true" t="shared" si="5" ref="C32:K32">SUM(C28:C31)</f>
        <v>6715770</v>
      </c>
      <c r="D32" s="69">
        <f t="shared" si="5"/>
        <v>0</v>
      </c>
      <c r="E32" s="70">
        <f t="shared" si="5"/>
        <v>19889003</v>
      </c>
      <c r="F32" s="7">
        <f t="shared" si="5"/>
        <v>36103002</v>
      </c>
      <c r="G32" s="71">
        <f t="shared" si="5"/>
        <v>36103002</v>
      </c>
      <c r="H32" s="72">
        <f t="shared" si="5"/>
        <v>0</v>
      </c>
      <c r="I32" s="70">
        <f t="shared" si="5"/>
        <v>31594000</v>
      </c>
      <c r="J32" s="7">
        <f t="shared" si="5"/>
        <v>27243999</v>
      </c>
      <c r="K32" s="71">
        <f t="shared" si="5"/>
        <v>17573001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11595714</v>
      </c>
      <c r="C35" s="6">
        <v>-3519912</v>
      </c>
      <c r="D35" s="23">
        <v>56039791</v>
      </c>
      <c r="E35" s="24">
        <v>14741426</v>
      </c>
      <c r="F35" s="6">
        <v>14741477</v>
      </c>
      <c r="G35" s="25">
        <v>14741477</v>
      </c>
      <c r="H35" s="26">
        <v>-9258627</v>
      </c>
      <c r="I35" s="24">
        <v>38975045</v>
      </c>
      <c r="J35" s="6">
        <v>53144745</v>
      </c>
      <c r="K35" s="25">
        <v>70424316</v>
      </c>
    </row>
    <row r="36" spans="1:11" ht="13.5">
      <c r="A36" s="22" t="s">
        <v>40</v>
      </c>
      <c r="B36" s="6">
        <v>576483936</v>
      </c>
      <c r="C36" s="6">
        <v>562572796</v>
      </c>
      <c r="D36" s="23">
        <v>236573151</v>
      </c>
      <c r="E36" s="24">
        <v>444191603</v>
      </c>
      <c r="F36" s="6">
        <v>460405602</v>
      </c>
      <c r="G36" s="25">
        <v>460405602</v>
      </c>
      <c r="H36" s="26">
        <v>15687645</v>
      </c>
      <c r="I36" s="24">
        <v>545124503</v>
      </c>
      <c r="J36" s="6">
        <v>541226002</v>
      </c>
      <c r="K36" s="25">
        <v>526494968</v>
      </c>
    </row>
    <row r="37" spans="1:11" ht="13.5">
      <c r="A37" s="22" t="s">
        <v>41</v>
      </c>
      <c r="B37" s="6">
        <v>62527148</v>
      </c>
      <c r="C37" s="6">
        <v>43209852</v>
      </c>
      <c r="D37" s="23">
        <v>124915876</v>
      </c>
      <c r="E37" s="24">
        <v>23763135</v>
      </c>
      <c r="F37" s="6">
        <v>24651655</v>
      </c>
      <c r="G37" s="25">
        <v>24651655</v>
      </c>
      <c r="H37" s="26">
        <v>28077673</v>
      </c>
      <c r="I37" s="24">
        <v>18734219</v>
      </c>
      <c r="J37" s="6">
        <v>19350499</v>
      </c>
      <c r="K37" s="25">
        <v>20703815</v>
      </c>
    </row>
    <row r="38" spans="1:11" ht="13.5">
      <c r="A38" s="22" t="s">
        <v>42</v>
      </c>
      <c r="B38" s="6">
        <v>19809067</v>
      </c>
      <c r="C38" s="6">
        <v>34839701</v>
      </c>
      <c r="D38" s="23">
        <v>36310250</v>
      </c>
      <c r="E38" s="24">
        <v>9122087</v>
      </c>
      <c r="F38" s="6">
        <v>9122087</v>
      </c>
      <c r="G38" s="25">
        <v>9122087</v>
      </c>
      <c r="H38" s="26">
        <v>-76624</v>
      </c>
      <c r="I38" s="24">
        <v>83088200</v>
      </c>
      <c r="J38" s="6">
        <v>65607600</v>
      </c>
      <c r="K38" s="25">
        <v>39663133</v>
      </c>
    </row>
    <row r="39" spans="1:11" ht="13.5">
      <c r="A39" s="22" t="s">
        <v>43</v>
      </c>
      <c r="B39" s="6">
        <v>505743435</v>
      </c>
      <c r="C39" s="6">
        <v>503107897</v>
      </c>
      <c r="D39" s="23">
        <v>148419888</v>
      </c>
      <c r="E39" s="24">
        <v>432375264</v>
      </c>
      <c r="F39" s="6">
        <v>416341465</v>
      </c>
      <c r="G39" s="25">
        <v>416341465</v>
      </c>
      <c r="H39" s="26">
        <v>-58</v>
      </c>
      <c r="I39" s="24">
        <v>482277294</v>
      </c>
      <c r="J39" s="6">
        <v>509413314</v>
      </c>
      <c r="K39" s="25">
        <v>536552814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-859082</v>
      </c>
      <c r="C42" s="6">
        <v>0</v>
      </c>
      <c r="D42" s="23">
        <v>0</v>
      </c>
      <c r="E42" s="24">
        <v>102239292</v>
      </c>
      <c r="F42" s="6">
        <v>-48</v>
      </c>
      <c r="G42" s="25">
        <v>-48</v>
      </c>
      <c r="H42" s="26">
        <v>-3553152</v>
      </c>
      <c r="I42" s="24">
        <v>5266377</v>
      </c>
      <c r="J42" s="6">
        <v>16068310</v>
      </c>
      <c r="K42" s="25">
        <v>5649738</v>
      </c>
    </row>
    <row r="43" spans="1:11" ht="13.5">
      <c r="A43" s="22" t="s">
        <v>46</v>
      </c>
      <c r="B43" s="6">
        <v>-4415810</v>
      </c>
      <c r="C43" s="6">
        <v>0</v>
      </c>
      <c r="D43" s="23">
        <v>113363</v>
      </c>
      <c r="E43" s="24">
        <v>-113367</v>
      </c>
      <c r="F43" s="6">
        <v>0</v>
      </c>
      <c r="G43" s="25">
        <v>0</v>
      </c>
      <c r="H43" s="26">
        <v>0</v>
      </c>
      <c r="I43" s="24">
        <v>-31595995</v>
      </c>
      <c r="J43" s="6">
        <v>-27243000</v>
      </c>
      <c r="K43" s="25">
        <v>-17573000</v>
      </c>
    </row>
    <row r="44" spans="1:11" ht="13.5">
      <c r="A44" s="22" t="s">
        <v>47</v>
      </c>
      <c r="B44" s="6">
        <v>-1885984</v>
      </c>
      <c r="C44" s="6">
        <v>-1448286</v>
      </c>
      <c r="D44" s="23">
        <v>2274870</v>
      </c>
      <c r="E44" s="24">
        <v>-826582</v>
      </c>
      <c r="F44" s="6">
        <v>888520</v>
      </c>
      <c r="G44" s="25">
        <v>888520</v>
      </c>
      <c r="H44" s="26">
        <v>-31936</v>
      </c>
      <c r="I44" s="24">
        <v>-18850002</v>
      </c>
      <c r="J44" s="6">
        <v>-27324920</v>
      </c>
      <c r="K44" s="25">
        <v>-2249399</v>
      </c>
    </row>
    <row r="45" spans="1:11" ht="13.5">
      <c r="A45" s="33" t="s">
        <v>48</v>
      </c>
      <c r="B45" s="7">
        <v>-2315872</v>
      </c>
      <c r="C45" s="7">
        <v>-1448286</v>
      </c>
      <c r="D45" s="69">
        <v>21637536</v>
      </c>
      <c r="E45" s="70">
        <v>101299369</v>
      </c>
      <c r="F45" s="7">
        <v>888498</v>
      </c>
      <c r="G45" s="71">
        <v>888498</v>
      </c>
      <c r="H45" s="72">
        <v>-3552502</v>
      </c>
      <c r="I45" s="70">
        <v>-44679594</v>
      </c>
      <c r="J45" s="7">
        <v>-83177104</v>
      </c>
      <c r="K45" s="71">
        <v>-97374742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-2315847</v>
      </c>
      <c r="C48" s="6">
        <v>6528563</v>
      </c>
      <c r="D48" s="23">
        <v>19250803</v>
      </c>
      <c r="E48" s="24">
        <v>9299502</v>
      </c>
      <c r="F48" s="6">
        <v>9299503</v>
      </c>
      <c r="G48" s="25">
        <v>9299503</v>
      </c>
      <c r="H48" s="26">
        <v>-48949293</v>
      </c>
      <c r="I48" s="24">
        <v>2000000</v>
      </c>
      <c r="J48" s="6">
        <v>1500000</v>
      </c>
      <c r="K48" s="25">
        <v>1000000</v>
      </c>
    </row>
    <row r="49" spans="1:11" ht="13.5">
      <c r="A49" s="22" t="s">
        <v>51</v>
      </c>
      <c r="B49" s="6">
        <f>+B75</f>
        <v>50202244.111636214</v>
      </c>
      <c r="C49" s="6">
        <f aca="true" t="shared" si="6" ref="C49:K49">+C75</f>
        <v>42728638</v>
      </c>
      <c r="D49" s="23">
        <f t="shared" si="6"/>
        <v>122915620</v>
      </c>
      <c r="E49" s="24">
        <f t="shared" si="6"/>
        <v>15933386.880265346</v>
      </c>
      <c r="F49" s="6">
        <f t="shared" si="6"/>
        <v>19817558</v>
      </c>
      <c r="G49" s="25">
        <f t="shared" si="6"/>
        <v>19817558</v>
      </c>
      <c r="H49" s="26">
        <f t="shared" si="6"/>
        <v>27991388</v>
      </c>
      <c r="I49" s="24">
        <f t="shared" si="6"/>
        <v>-11368122.252088651</v>
      </c>
      <c r="J49" s="6">
        <f t="shared" si="6"/>
        <v>-33875514.946632184</v>
      </c>
      <c r="K49" s="25">
        <f t="shared" si="6"/>
        <v>-49370016.028893985</v>
      </c>
    </row>
    <row r="50" spans="1:11" ht="13.5">
      <c r="A50" s="33" t="s">
        <v>52</v>
      </c>
      <c r="B50" s="7">
        <f>+B48-B49</f>
        <v>-52518091.111636214</v>
      </c>
      <c r="C50" s="7">
        <f aca="true" t="shared" si="7" ref="C50:K50">+C48-C49</f>
        <v>-36200075</v>
      </c>
      <c r="D50" s="69">
        <f t="shared" si="7"/>
        <v>-103664817</v>
      </c>
      <c r="E50" s="70">
        <f t="shared" si="7"/>
        <v>-6633884.880265346</v>
      </c>
      <c r="F50" s="7">
        <f t="shared" si="7"/>
        <v>-10518055</v>
      </c>
      <c r="G50" s="71">
        <f t="shared" si="7"/>
        <v>-10518055</v>
      </c>
      <c r="H50" s="72">
        <f t="shared" si="7"/>
        <v>-76940681</v>
      </c>
      <c r="I50" s="70">
        <f t="shared" si="7"/>
        <v>13368122.252088651</v>
      </c>
      <c r="J50" s="7">
        <f t="shared" si="7"/>
        <v>35375514.946632184</v>
      </c>
      <c r="K50" s="71">
        <f t="shared" si="7"/>
        <v>50370016.028893985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516819493</v>
      </c>
      <c r="C53" s="6">
        <v>562572796</v>
      </c>
      <c r="D53" s="23">
        <v>236659600</v>
      </c>
      <c r="E53" s="24">
        <v>444191597</v>
      </c>
      <c r="F53" s="6">
        <v>460405596</v>
      </c>
      <c r="G53" s="25">
        <v>460405596</v>
      </c>
      <c r="H53" s="26">
        <v>15687645</v>
      </c>
      <c r="I53" s="24">
        <v>532262502</v>
      </c>
      <c r="J53" s="6">
        <v>529117001</v>
      </c>
      <c r="K53" s="25">
        <v>514627967</v>
      </c>
    </row>
    <row r="54" spans="1:11" ht="13.5">
      <c r="A54" s="22" t="s">
        <v>55</v>
      </c>
      <c r="B54" s="6">
        <v>39220000</v>
      </c>
      <c r="C54" s="6">
        <v>0</v>
      </c>
      <c r="D54" s="23">
        <v>26285673</v>
      </c>
      <c r="E54" s="24">
        <v>16674875</v>
      </c>
      <c r="F54" s="6">
        <v>16674875</v>
      </c>
      <c r="G54" s="25">
        <v>16674875</v>
      </c>
      <c r="H54" s="26">
        <v>0</v>
      </c>
      <c r="I54" s="24">
        <v>29079300</v>
      </c>
      <c r="J54" s="6">
        <v>30387900</v>
      </c>
      <c r="K54" s="25">
        <v>32059200</v>
      </c>
    </row>
    <row r="55" spans="1:11" ht="13.5">
      <c r="A55" s="22" t="s">
        <v>56</v>
      </c>
      <c r="B55" s="6">
        <v>0</v>
      </c>
      <c r="C55" s="6">
        <v>6715770</v>
      </c>
      <c r="D55" s="23">
        <v>0</v>
      </c>
      <c r="E55" s="24">
        <v>19289002</v>
      </c>
      <c r="F55" s="6">
        <v>35503002</v>
      </c>
      <c r="G55" s="25">
        <v>35503002</v>
      </c>
      <c r="H55" s="26">
        <v>15280784</v>
      </c>
      <c r="I55" s="24">
        <v>0</v>
      </c>
      <c r="J55" s="6">
        <v>0</v>
      </c>
      <c r="K55" s="25">
        <v>2</v>
      </c>
    </row>
    <row r="56" spans="1:11" ht="13.5">
      <c r="A56" s="22" t="s">
        <v>57</v>
      </c>
      <c r="B56" s="6">
        <v>3015413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4122300</v>
      </c>
      <c r="J56" s="6">
        <v>4308400</v>
      </c>
      <c r="K56" s="25">
        <v>4545636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362821</v>
      </c>
      <c r="C60" s="6">
        <v>2478380</v>
      </c>
      <c r="D60" s="23">
        <v>0</v>
      </c>
      <c r="E60" s="24">
        <v>13890377</v>
      </c>
      <c r="F60" s="6">
        <v>13890377</v>
      </c>
      <c r="G60" s="25">
        <v>13890377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0.7730421587202281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0.7137496076267612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0.6519794256778432</v>
      </c>
      <c r="J70" s="5">
        <f t="shared" si="8"/>
        <v>0.9103976258002392</v>
      </c>
      <c r="K70" s="5">
        <f t="shared" si="8"/>
        <v>0.9153975122892606</v>
      </c>
    </row>
    <row r="71" spans="1:11" ht="12.75" hidden="1">
      <c r="A71" s="2" t="s">
        <v>112</v>
      </c>
      <c r="B71" s="2">
        <f>+B83</f>
        <v>44571359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47900340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41664680</v>
      </c>
      <c r="J71" s="2">
        <f t="shared" si="9"/>
        <v>60509123</v>
      </c>
      <c r="K71" s="2">
        <f t="shared" si="9"/>
        <v>63835500</v>
      </c>
    </row>
    <row r="72" spans="1:11" ht="12.75" hidden="1">
      <c r="A72" s="2" t="s">
        <v>113</v>
      </c>
      <c r="B72" s="2">
        <f>+B77</f>
        <v>57657087</v>
      </c>
      <c r="C72" s="2">
        <f aca="true" t="shared" si="10" ref="C72:K72">+C77</f>
        <v>7353258</v>
      </c>
      <c r="D72" s="2">
        <f t="shared" si="10"/>
        <v>55837760</v>
      </c>
      <c r="E72" s="2">
        <f t="shared" si="10"/>
        <v>67110846</v>
      </c>
      <c r="F72" s="2">
        <f t="shared" si="10"/>
        <v>67110852</v>
      </c>
      <c r="G72" s="2">
        <f t="shared" si="10"/>
        <v>67110852</v>
      </c>
      <c r="H72" s="2">
        <f t="shared" si="10"/>
        <v>47577520</v>
      </c>
      <c r="I72" s="2">
        <f t="shared" si="10"/>
        <v>63904900</v>
      </c>
      <c r="J72" s="2">
        <f t="shared" si="10"/>
        <v>66464500</v>
      </c>
      <c r="K72" s="2">
        <f t="shared" si="10"/>
        <v>69735278</v>
      </c>
    </row>
    <row r="73" spans="1:11" ht="12.75" hidden="1">
      <c r="A73" s="2" t="s">
        <v>114</v>
      </c>
      <c r="B73" s="2">
        <f>+B74</f>
        <v>3027276.4999999963</v>
      </c>
      <c r="C73" s="2">
        <f aca="true" t="shared" si="11" ref="C73:K73">+(C78+C80+C81+C82)-(B78+B80+B81+B82)</f>
        <v>-21121606</v>
      </c>
      <c r="D73" s="2">
        <f t="shared" si="11"/>
        <v>46423943</v>
      </c>
      <c r="E73" s="2">
        <f t="shared" si="11"/>
        <v>-30923803</v>
      </c>
      <c r="F73" s="2">
        <f>+(F78+F80+F81+F82)-(D78+D80+D81+D82)</f>
        <v>-30923753</v>
      </c>
      <c r="G73" s="2">
        <f>+(G78+G80+G81+G82)-(D78+D80+D81+D82)</f>
        <v>-30923753</v>
      </c>
      <c r="H73" s="2">
        <f>+(H78+H80+H81+H82)-(D78+D80+D81+D82)</f>
        <v>2302408</v>
      </c>
      <c r="I73" s="2">
        <f>+(I78+I80+I81+I82)-(E78+E80+E81+E82)</f>
        <v>30861021</v>
      </c>
      <c r="J73" s="2">
        <f t="shared" si="11"/>
        <v>14637900</v>
      </c>
      <c r="K73" s="2">
        <f t="shared" si="11"/>
        <v>17740771</v>
      </c>
    </row>
    <row r="74" spans="1:11" ht="12.75" hidden="1">
      <c r="A74" s="2" t="s">
        <v>115</v>
      </c>
      <c r="B74" s="2">
        <f>+TREND(C74:E74)</f>
        <v>3027276.4999999963</v>
      </c>
      <c r="C74" s="2">
        <f>+C73</f>
        <v>-21121606</v>
      </c>
      <c r="D74" s="2">
        <f aca="true" t="shared" si="12" ref="D74:K74">+D73</f>
        <v>46423943</v>
      </c>
      <c r="E74" s="2">
        <f t="shared" si="12"/>
        <v>-30923803</v>
      </c>
      <c r="F74" s="2">
        <f t="shared" si="12"/>
        <v>-30923753</v>
      </c>
      <c r="G74" s="2">
        <f t="shared" si="12"/>
        <v>-30923753</v>
      </c>
      <c r="H74" s="2">
        <f t="shared" si="12"/>
        <v>2302408</v>
      </c>
      <c r="I74" s="2">
        <f t="shared" si="12"/>
        <v>30861021</v>
      </c>
      <c r="J74" s="2">
        <f t="shared" si="12"/>
        <v>14637900</v>
      </c>
      <c r="K74" s="2">
        <f t="shared" si="12"/>
        <v>17740771</v>
      </c>
    </row>
    <row r="75" spans="1:11" ht="12.75" hidden="1">
      <c r="A75" s="2" t="s">
        <v>116</v>
      </c>
      <c r="B75" s="2">
        <f>+B84-(((B80+B81+B78)*B70)-B79)</f>
        <v>50202244.111636214</v>
      </c>
      <c r="C75" s="2">
        <f aca="true" t="shared" si="13" ref="C75:K75">+C84-(((C80+C81+C78)*C70)-C79)</f>
        <v>42728638</v>
      </c>
      <c r="D75" s="2">
        <f t="shared" si="13"/>
        <v>122915620</v>
      </c>
      <c r="E75" s="2">
        <f t="shared" si="13"/>
        <v>15933386.880265346</v>
      </c>
      <c r="F75" s="2">
        <f t="shared" si="13"/>
        <v>19817558</v>
      </c>
      <c r="G75" s="2">
        <f t="shared" si="13"/>
        <v>19817558</v>
      </c>
      <c r="H75" s="2">
        <f t="shared" si="13"/>
        <v>27991388</v>
      </c>
      <c r="I75" s="2">
        <f t="shared" si="13"/>
        <v>-11368122.252088651</v>
      </c>
      <c r="J75" s="2">
        <f t="shared" si="13"/>
        <v>-33875514.946632184</v>
      </c>
      <c r="K75" s="2">
        <f t="shared" si="13"/>
        <v>-49370016.028893985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57657087</v>
      </c>
      <c r="C77" s="3">
        <v>7353258</v>
      </c>
      <c r="D77" s="3">
        <v>55837760</v>
      </c>
      <c r="E77" s="3">
        <v>67110846</v>
      </c>
      <c r="F77" s="3">
        <v>67110852</v>
      </c>
      <c r="G77" s="3">
        <v>67110852</v>
      </c>
      <c r="H77" s="3">
        <v>47577520</v>
      </c>
      <c r="I77" s="3">
        <v>63904900</v>
      </c>
      <c r="J77" s="3">
        <v>66464500</v>
      </c>
      <c r="K77" s="3">
        <v>69735278</v>
      </c>
    </row>
    <row r="78" spans="1:11" ht="12.75" hidden="1">
      <c r="A78" s="1" t="s">
        <v>67</v>
      </c>
      <c r="B78" s="3">
        <v>0</v>
      </c>
      <c r="C78" s="3">
        <v>0</v>
      </c>
      <c r="D78" s="3">
        <v>-86449</v>
      </c>
      <c r="E78" s="3">
        <v>4</v>
      </c>
      <c r="F78" s="3">
        <v>4</v>
      </c>
      <c r="G78" s="3">
        <v>4</v>
      </c>
      <c r="H78" s="3">
        <v>0</v>
      </c>
      <c r="I78" s="3">
        <v>1999</v>
      </c>
      <c r="J78" s="3">
        <v>999</v>
      </c>
      <c r="K78" s="3">
        <v>999</v>
      </c>
    </row>
    <row r="79" spans="1:11" ht="12.75" hidden="1">
      <c r="A79" s="1" t="s">
        <v>68</v>
      </c>
      <c r="B79" s="3">
        <v>58754711</v>
      </c>
      <c r="C79" s="3">
        <v>42728638</v>
      </c>
      <c r="D79" s="3">
        <v>122915620</v>
      </c>
      <c r="E79" s="3">
        <v>19817558</v>
      </c>
      <c r="F79" s="3">
        <v>19817558</v>
      </c>
      <c r="G79" s="3">
        <v>19817558</v>
      </c>
      <c r="H79" s="3">
        <v>27991388</v>
      </c>
      <c r="I79" s="3">
        <v>12299999</v>
      </c>
      <c r="J79" s="3">
        <v>12499999</v>
      </c>
      <c r="K79" s="3">
        <v>13500049</v>
      </c>
    </row>
    <row r="80" spans="1:11" ht="12.75" hidden="1">
      <c r="A80" s="1" t="s">
        <v>69</v>
      </c>
      <c r="B80" s="3">
        <v>10246546</v>
      </c>
      <c r="C80" s="3">
        <v>-21891525</v>
      </c>
      <c r="D80" s="3">
        <v>12081772</v>
      </c>
      <c r="E80" s="3">
        <v>5441611</v>
      </c>
      <c r="F80" s="3">
        <v>5441660</v>
      </c>
      <c r="G80" s="3">
        <v>5441660</v>
      </c>
      <c r="H80" s="3">
        <v>32381407</v>
      </c>
      <c r="I80" s="3">
        <v>34999947</v>
      </c>
      <c r="J80" s="3">
        <v>49588847</v>
      </c>
      <c r="K80" s="3">
        <v>67579618</v>
      </c>
    </row>
    <row r="81" spans="1:11" ht="12.75" hidden="1">
      <c r="A81" s="1" t="s">
        <v>70</v>
      </c>
      <c r="B81" s="3">
        <v>816844</v>
      </c>
      <c r="C81" s="3">
        <v>11833309</v>
      </c>
      <c r="D81" s="3">
        <v>24370404</v>
      </c>
      <c r="E81" s="3">
        <v>309</v>
      </c>
      <c r="F81" s="3">
        <v>309</v>
      </c>
      <c r="G81" s="3">
        <v>309</v>
      </c>
      <c r="H81" s="3">
        <v>6286728</v>
      </c>
      <c r="I81" s="3">
        <v>1299999</v>
      </c>
      <c r="J81" s="3">
        <v>1349999</v>
      </c>
      <c r="K81" s="3">
        <v>1099999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1</v>
      </c>
      <c r="G82" s="3">
        <v>1</v>
      </c>
      <c r="H82" s="3">
        <v>0</v>
      </c>
      <c r="I82" s="3">
        <v>1000</v>
      </c>
      <c r="J82" s="3">
        <v>1000</v>
      </c>
      <c r="K82" s="3">
        <v>1000</v>
      </c>
    </row>
    <row r="83" spans="1:11" ht="12.75" hidden="1">
      <c r="A83" s="1" t="s">
        <v>72</v>
      </c>
      <c r="B83" s="3">
        <v>44571359</v>
      </c>
      <c r="C83" s="3">
        <v>0</v>
      </c>
      <c r="D83" s="3">
        <v>0</v>
      </c>
      <c r="E83" s="3">
        <v>47900340</v>
      </c>
      <c r="F83" s="3">
        <v>0</v>
      </c>
      <c r="G83" s="3">
        <v>0</v>
      </c>
      <c r="H83" s="3">
        <v>0</v>
      </c>
      <c r="I83" s="3">
        <v>41664680</v>
      </c>
      <c r="J83" s="3">
        <v>60509123</v>
      </c>
      <c r="K83" s="3">
        <v>63835500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24966992</v>
      </c>
      <c r="C5" s="6">
        <v>29848448</v>
      </c>
      <c r="D5" s="23">
        <v>14756466</v>
      </c>
      <c r="E5" s="24">
        <v>37308475</v>
      </c>
      <c r="F5" s="6">
        <v>21506540</v>
      </c>
      <c r="G5" s="25">
        <v>21506540</v>
      </c>
      <c r="H5" s="26">
        <v>83226269</v>
      </c>
      <c r="I5" s="24">
        <v>22474335</v>
      </c>
      <c r="J5" s="6">
        <v>23822794</v>
      </c>
      <c r="K5" s="25">
        <v>25252163</v>
      </c>
    </row>
    <row r="6" spans="1:11" ht="13.5">
      <c r="A6" s="22" t="s">
        <v>19</v>
      </c>
      <c r="B6" s="6">
        <v>17597140</v>
      </c>
      <c r="C6" s="6">
        <v>1718745</v>
      </c>
      <c r="D6" s="23">
        <v>11661798</v>
      </c>
      <c r="E6" s="24">
        <v>21507883</v>
      </c>
      <c r="F6" s="6">
        <v>9887214</v>
      </c>
      <c r="G6" s="25">
        <v>9887214</v>
      </c>
      <c r="H6" s="26">
        <v>21591344</v>
      </c>
      <c r="I6" s="24">
        <v>25542950</v>
      </c>
      <c r="J6" s="6">
        <v>27075554</v>
      </c>
      <c r="K6" s="25">
        <v>28700085</v>
      </c>
    </row>
    <row r="7" spans="1:11" ht="13.5">
      <c r="A7" s="22" t="s">
        <v>20</v>
      </c>
      <c r="B7" s="6">
        <v>3828101</v>
      </c>
      <c r="C7" s="6">
        <v>0</v>
      </c>
      <c r="D7" s="23">
        <v>1517713</v>
      </c>
      <c r="E7" s="24">
        <v>500000</v>
      </c>
      <c r="F7" s="6">
        <v>500000</v>
      </c>
      <c r="G7" s="25">
        <v>500000</v>
      </c>
      <c r="H7" s="26">
        <v>516944</v>
      </c>
      <c r="I7" s="24">
        <v>650000</v>
      </c>
      <c r="J7" s="6">
        <v>689000</v>
      </c>
      <c r="K7" s="25">
        <v>730340</v>
      </c>
    </row>
    <row r="8" spans="1:11" ht="13.5">
      <c r="A8" s="22" t="s">
        <v>21</v>
      </c>
      <c r="B8" s="6">
        <v>114115044</v>
      </c>
      <c r="C8" s="6">
        <v>90322103</v>
      </c>
      <c r="D8" s="23">
        <v>140336169</v>
      </c>
      <c r="E8" s="24">
        <v>151082130</v>
      </c>
      <c r="F8" s="6">
        <v>146869690</v>
      </c>
      <c r="G8" s="25">
        <v>146869690</v>
      </c>
      <c r="H8" s="26">
        <v>101815324</v>
      </c>
      <c r="I8" s="24">
        <v>174909506</v>
      </c>
      <c r="J8" s="6">
        <v>185404080</v>
      </c>
      <c r="K8" s="25">
        <v>196528324</v>
      </c>
    </row>
    <row r="9" spans="1:11" ht="13.5">
      <c r="A9" s="22" t="s">
        <v>22</v>
      </c>
      <c r="B9" s="6">
        <v>12820770</v>
      </c>
      <c r="C9" s="6">
        <v>6998906</v>
      </c>
      <c r="D9" s="23">
        <v>17771486</v>
      </c>
      <c r="E9" s="24">
        <v>13050388</v>
      </c>
      <c r="F9" s="6">
        <v>9989240</v>
      </c>
      <c r="G9" s="25">
        <v>9989240</v>
      </c>
      <c r="H9" s="26">
        <v>14504115</v>
      </c>
      <c r="I9" s="24">
        <v>28222749</v>
      </c>
      <c r="J9" s="6">
        <v>29916141</v>
      </c>
      <c r="K9" s="25">
        <v>31711109</v>
      </c>
    </row>
    <row r="10" spans="1:11" ht="25.5">
      <c r="A10" s="27" t="s">
        <v>106</v>
      </c>
      <c r="B10" s="28">
        <f>SUM(B5:B9)</f>
        <v>173328047</v>
      </c>
      <c r="C10" s="29">
        <f aca="true" t="shared" si="0" ref="C10:K10">SUM(C5:C9)</f>
        <v>128888202</v>
      </c>
      <c r="D10" s="30">
        <f t="shared" si="0"/>
        <v>186043632</v>
      </c>
      <c r="E10" s="28">
        <f t="shared" si="0"/>
        <v>223448876</v>
      </c>
      <c r="F10" s="29">
        <f t="shared" si="0"/>
        <v>188752684</v>
      </c>
      <c r="G10" s="31">
        <f t="shared" si="0"/>
        <v>188752684</v>
      </c>
      <c r="H10" s="32">
        <f t="shared" si="0"/>
        <v>221653996</v>
      </c>
      <c r="I10" s="28">
        <f t="shared" si="0"/>
        <v>251799540</v>
      </c>
      <c r="J10" s="29">
        <f t="shared" si="0"/>
        <v>266907569</v>
      </c>
      <c r="K10" s="31">
        <f t="shared" si="0"/>
        <v>282922021</v>
      </c>
    </row>
    <row r="11" spans="1:11" ht="13.5">
      <c r="A11" s="22" t="s">
        <v>23</v>
      </c>
      <c r="B11" s="6">
        <v>65440283</v>
      </c>
      <c r="C11" s="6">
        <v>31322138</v>
      </c>
      <c r="D11" s="23">
        <v>69017492</v>
      </c>
      <c r="E11" s="24">
        <v>82577424</v>
      </c>
      <c r="F11" s="6">
        <v>65916446</v>
      </c>
      <c r="G11" s="25">
        <v>65916446</v>
      </c>
      <c r="H11" s="26">
        <v>58504302</v>
      </c>
      <c r="I11" s="24">
        <v>87899055</v>
      </c>
      <c r="J11" s="6">
        <v>92643078</v>
      </c>
      <c r="K11" s="25">
        <v>98201662</v>
      </c>
    </row>
    <row r="12" spans="1:11" ht="13.5">
      <c r="A12" s="22" t="s">
        <v>24</v>
      </c>
      <c r="B12" s="6">
        <v>9253137</v>
      </c>
      <c r="C12" s="6">
        <v>3814899</v>
      </c>
      <c r="D12" s="23">
        <v>11554688</v>
      </c>
      <c r="E12" s="24">
        <v>11881098</v>
      </c>
      <c r="F12" s="6">
        <v>12776412</v>
      </c>
      <c r="G12" s="25">
        <v>12776412</v>
      </c>
      <c r="H12" s="26">
        <v>12338626</v>
      </c>
      <c r="I12" s="24">
        <v>15791510</v>
      </c>
      <c r="J12" s="6">
        <v>16739010</v>
      </c>
      <c r="K12" s="25">
        <v>17743348</v>
      </c>
    </row>
    <row r="13" spans="1:11" ht="13.5">
      <c r="A13" s="22" t="s">
        <v>107</v>
      </c>
      <c r="B13" s="6">
        <v>15314726</v>
      </c>
      <c r="C13" s="6">
        <v>0</v>
      </c>
      <c r="D13" s="23">
        <v>0</v>
      </c>
      <c r="E13" s="24">
        <v>13833046</v>
      </c>
      <c r="F13" s="6">
        <v>13833046</v>
      </c>
      <c r="G13" s="25">
        <v>13833046</v>
      </c>
      <c r="H13" s="26">
        <v>0</v>
      </c>
      <c r="I13" s="24">
        <v>13833046</v>
      </c>
      <c r="J13" s="6">
        <v>14663039</v>
      </c>
      <c r="K13" s="25">
        <v>15542821</v>
      </c>
    </row>
    <row r="14" spans="1:11" ht="13.5">
      <c r="A14" s="22" t="s">
        <v>25</v>
      </c>
      <c r="B14" s="6">
        <v>3057438</v>
      </c>
      <c r="C14" s="6">
        <v>537250</v>
      </c>
      <c r="D14" s="23">
        <v>201187</v>
      </c>
      <c r="E14" s="24">
        <v>195863</v>
      </c>
      <c r="F14" s="6">
        <v>196363</v>
      </c>
      <c r="G14" s="25">
        <v>196363</v>
      </c>
      <c r="H14" s="26">
        <v>268254</v>
      </c>
      <c r="I14" s="24">
        <v>196363</v>
      </c>
      <c r="J14" s="6">
        <v>208148</v>
      </c>
      <c r="K14" s="25">
        <v>220637</v>
      </c>
    </row>
    <row r="15" spans="1:11" ht="13.5">
      <c r="A15" s="22" t="s">
        <v>26</v>
      </c>
      <c r="B15" s="6">
        <v>11017753</v>
      </c>
      <c r="C15" s="6">
        <v>12271997</v>
      </c>
      <c r="D15" s="23">
        <v>16726759</v>
      </c>
      <c r="E15" s="24">
        <v>21297019</v>
      </c>
      <c r="F15" s="6">
        <v>21214439</v>
      </c>
      <c r="G15" s="25">
        <v>21214439</v>
      </c>
      <c r="H15" s="26">
        <v>12374935</v>
      </c>
      <c r="I15" s="24">
        <v>21262348</v>
      </c>
      <c r="J15" s="6">
        <v>23056652</v>
      </c>
      <c r="K15" s="25">
        <v>24440051</v>
      </c>
    </row>
    <row r="16" spans="1:11" ht="13.5">
      <c r="A16" s="22" t="s">
        <v>21</v>
      </c>
      <c r="B16" s="6">
        <v>25224516</v>
      </c>
      <c r="C16" s="6">
        <v>0</v>
      </c>
      <c r="D16" s="23">
        <v>13143038</v>
      </c>
      <c r="E16" s="24">
        <v>200000</v>
      </c>
      <c r="F16" s="6">
        <v>0</v>
      </c>
      <c r="G16" s="25">
        <v>0</v>
      </c>
      <c r="H16" s="26">
        <v>0</v>
      </c>
      <c r="I16" s="24">
        <v>1036800</v>
      </c>
      <c r="J16" s="6">
        <v>2</v>
      </c>
      <c r="K16" s="25">
        <v>3</v>
      </c>
    </row>
    <row r="17" spans="1:11" ht="13.5">
      <c r="A17" s="22" t="s">
        <v>27</v>
      </c>
      <c r="B17" s="6">
        <v>67757670</v>
      </c>
      <c r="C17" s="6">
        <v>24634026</v>
      </c>
      <c r="D17" s="23">
        <v>59112111</v>
      </c>
      <c r="E17" s="24">
        <v>79931494</v>
      </c>
      <c r="F17" s="6">
        <v>78284170</v>
      </c>
      <c r="G17" s="25">
        <v>78284170</v>
      </c>
      <c r="H17" s="26">
        <v>153871535</v>
      </c>
      <c r="I17" s="24">
        <v>97139322</v>
      </c>
      <c r="J17" s="6">
        <v>106343166</v>
      </c>
      <c r="K17" s="25">
        <v>112723750</v>
      </c>
    </row>
    <row r="18" spans="1:11" ht="13.5">
      <c r="A18" s="33" t="s">
        <v>28</v>
      </c>
      <c r="B18" s="34">
        <f>SUM(B11:B17)</f>
        <v>197065523</v>
      </c>
      <c r="C18" s="35">
        <f aca="true" t="shared" si="1" ref="C18:K18">SUM(C11:C17)</f>
        <v>72580310</v>
      </c>
      <c r="D18" s="36">
        <f t="shared" si="1"/>
        <v>169755275</v>
      </c>
      <c r="E18" s="34">
        <f t="shared" si="1"/>
        <v>209915944</v>
      </c>
      <c r="F18" s="35">
        <f t="shared" si="1"/>
        <v>192220876</v>
      </c>
      <c r="G18" s="37">
        <f t="shared" si="1"/>
        <v>192220876</v>
      </c>
      <c r="H18" s="38">
        <f t="shared" si="1"/>
        <v>237357652</v>
      </c>
      <c r="I18" s="34">
        <f t="shared" si="1"/>
        <v>237158444</v>
      </c>
      <c r="J18" s="35">
        <f t="shared" si="1"/>
        <v>253653095</v>
      </c>
      <c r="K18" s="37">
        <f t="shared" si="1"/>
        <v>268872272</v>
      </c>
    </row>
    <row r="19" spans="1:11" ht="13.5">
      <c r="A19" s="33" t="s">
        <v>29</v>
      </c>
      <c r="B19" s="39">
        <f>+B10-B18</f>
        <v>-23737476</v>
      </c>
      <c r="C19" s="40">
        <f aca="true" t="shared" si="2" ref="C19:K19">+C10-C18</f>
        <v>56307892</v>
      </c>
      <c r="D19" s="41">
        <f t="shared" si="2"/>
        <v>16288357</v>
      </c>
      <c r="E19" s="39">
        <f t="shared" si="2"/>
        <v>13532932</v>
      </c>
      <c r="F19" s="40">
        <f t="shared" si="2"/>
        <v>-3468192</v>
      </c>
      <c r="G19" s="42">
        <f t="shared" si="2"/>
        <v>-3468192</v>
      </c>
      <c r="H19" s="43">
        <f t="shared" si="2"/>
        <v>-15703656</v>
      </c>
      <c r="I19" s="39">
        <f t="shared" si="2"/>
        <v>14641096</v>
      </c>
      <c r="J19" s="40">
        <f t="shared" si="2"/>
        <v>13254474</v>
      </c>
      <c r="K19" s="42">
        <f t="shared" si="2"/>
        <v>14049749</v>
      </c>
    </row>
    <row r="20" spans="1:11" ht="25.5">
      <c r="A20" s="44" t="s">
        <v>30</v>
      </c>
      <c r="B20" s="45">
        <v>166157048</v>
      </c>
      <c r="C20" s="46">
        <v>72294344</v>
      </c>
      <c r="D20" s="47">
        <v>108613487</v>
      </c>
      <c r="E20" s="45">
        <v>107023749</v>
      </c>
      <c r="F20" s="46">
        <v>107023750</v>
      </c>
      <c r="G20" s="48">
        <v>107023750</v>
      </c>
      <c r="H20" s="49">
        <v>77017000</v>
      </c>
      <c r="I20" s="45">
        <v>91885495</v>
      </c>
      <c r="J20" s="46">
        <v>97398627</v>
      </c>
      <c r="K20" s="48">
        <v>103242545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142419572</v>
      </c>
      <c r="C22" s="58">
        <f aca="true" t="shared" si="3" ref="C22:K22">SUM(C19:C21)</f>
        <v>128602236</v>
      </c>
      <c r="D22" s="59">
        <f t="shared" si="3"/>
        <v>124901844</v>
      </c>
      <c r="E22" s="57">
        <f t="shared" si="3"/>
        <v>120556681</v>
      </c>
      <c r="F22" s="58">
        <f t="shared" si="3"/>
        <v>103555558</v>
      </c>
      <c r="G22" s="60">
        <f t="shared" si="3"/>
        <v>103555558</v>
      </c>
      <c r="H22" s="61">
        <f t="shared" si="3"/>
        <v>61313344</v>
      </c>
      <c r="I22" s="57">
        <f t="shared" si="3"/>
        <v>106526591</v>
      </c>
      <c r="J22" s="58">
        <f t="shared" si="3"/>
        <v>110653101</v>
      </c>
      <c r="K22" s="60">
        <f t="shared" si="3"/>
        <v>117292294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142419572</v>
      </c>
      <c r="C24" s="40">
        <f aca="true" t="shared" si="4" ref="C24:K24">SUM(C22:C23)</f>
        <v>128602236</v>
      </c>
      <c r="D24" s="41">
        <f t="shared" si="4"/>
        <v>124901844</v>
      </c>
      <c r="E24" s="39">
        <f t="shared" si="4"/>
        <v>120556681</v>
      </c>
      <c r="F24" s="40">
        <f t="shared" si="4"/>
        <v>103555558</v>
      </c>
      <c r="G24" s="42">
        <f t="shared" si="4"/>
        <v>103555558</v>
      </c>
      <c r="H24" s="43">
        <f t="shared" si="4"/>
        <v>61313344</v>
      </c>
      <c r="I24" s="39">
        <f t="shared" si="4"/>
        <v>106526591</v>
      </c>
      <c r="J24" s="40">
        <f t="shared" si="4"/>
        <v>110653101</v>
      </c>
      <c r="K24" s="42">
        <f t="shared" si="4"/>
        <v>117292294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92792984</v>
      </c>
      <c r="C27" s="7">
        <v>50923754</v>
      </c>
      <c r="D27" s="69">
        <v>0</v>
      </c>
      <c r="E27" s="70">
        <v>120350939</v>
      </c>
      <c r="F27" s="7">
        <v>103555567</v>
      </c>
      <c r="G27" s="71">
        <v>103555567</v>
      </c>
      <c r="H27" s="72">
        <v>72396205</v>
      </c>
      <c r="I27" s="70">
        <v>105897585</v>
      </c>
      <c r="J27" s="7">
        <v>72664074</v>
      </c>
      <c r="K27" s="71">
        <v>77023926</v>
      </c>
    </row>
    <row r="28" spans="1:11" ht="13.5">
      <c r="A28" s="73" t="s">
        <v>34</v>
      </c>
      <c r="B28" s="6">
        <v>90318539</v>
      </c>
      <c r="C28" s="6">
        <v>45808845</v>
      </c>
      <c r="D28" s="23">
        <v>0</v>
      </c>
      <c r="E28" s="24">
        <v>107023751</v>
      </c>
      <c r="F28" s="6">
        <v>98682919</v>
      </c>
      <c r="G28" s="25">
        <v>98682919</v>
      </c>
      <c r="H28" s="26">
        <v>0</v>
      </c>
      <c r="I28" s="24">
        <v>91885489</v>
      </c>
      <c r="J28" s="6">
        <v>60045422</v>
      </c>
      <c r="K28" s="25">
        <v>63648154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2474445</v>
      </c>
      <c r="C31" s="6">
        <v>279045</v>
      </c>
      <c r="D31" s="23">
        <v>0</v>
      </c>
      <c r="E31" s="24">
        <v>13327188</v>
      </c>
      <c r="F31" s="6">
        <v>4872648</v>
      </c>
      <c r="G31" s="25">
        <v>4872648</v>
      </c>
      <c r="H31" s="26">
        <v>0</v>
      </c>
      <c r="I31" s="24">
        <v>14012096</v>
      </c>
      <c r="J31" s="6">
        <v>12618652</v>
      </c>
      <c r="K31" s="25">
        <v>13375772</v>
      </c>
    </row>
    <row r="32" spans="1:11" ht="13.5">
      <c r="A32" s="33" t="s">
        <v>37</v>
      </c>
      <c r="B32" s="7">
        <f>SUM(B28:B31)</f>
        <v>92792984</v>
      </c>
      <c r="C32" s="7">
        <f aca="true" t="shared" si="5" ref="C32:K32">SUM(C28:C31)</f>
        <v>46087890</v>
      </c>
      <c r="D32" s="69">
        <f t="shared" si="5"/>
        <v>0</v>
      </c>
      <c r="E32" s="70">
        <f t="shared" si="5"/>
        <v>120350939</v>
      </c>
      <c r="F32" s="7">
        <f t="shared" si="5"/>
        <v>103555567</v>
      </c>
      <c r="G32" s="71">
        <f t="shared" si="5"/>
        <v>103555567</v>
      </c>
      <c r="H32" s="72">
        <f t="shared" si="5"/>
        <v>0</v>
      </c>
      <c r="I32" s="70">
        <f t="shared" si="5"/>
        <v>105897585</v>
      </c>
      <c r="J32" s="7">
        <f t="shared" si="5"/>
        <v>72664074</v>
      </c>
      <c r="K32" s="71">
        <f t="shared" si="5"/>
        <v>77023926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83671661</v>
      </c>
      <c r="C35" s="6">
        <v>86198125</v>
      </c>
      <c r="D35" s="23">
        <v>197808593</v>
      </c>
      <c r="E35" s="24">
        <v>34914</v>
      </c>
      <c r="F35" s="6">
        <v>197808593</v>
      </c>
      <c r="G35" s="25">
        <v>197808593</v>
      </c>
      <c r="H35" s="26">
        <v>3183697</v>
      </c>
      <c r="I35" s="24">
        <v>198433599</v>
      </c>
      <c r="J35" s="6">
        <v>247666541</v>
      </c>
      <c r="K35" s="25">
        <v>262526487</v>
      </c>
    </row>
    <row r="36" spans="1:11" ht="13.5">
      <c r="A36" s="22" t="s">
        <v>40</v>
      </c>
      <c r="B36" s="6">
        <v>1805600875</v>
      </c>
      <c r="C36" s="6">
        <v>50923754</v>
      </c>
      <c r="D36" s="23">
        <v>1287517252</v>
      </c>
      <c r="E36" s="24">
        <v>120350939</v>
      </c>
      <c r="F36" s="6">
        <v>1391072819</v>
      </c>
      <c r="G36" s="25">
        <v>1391072819</v>
      </c>
      <c r="H36" s="26">
        <v>72396205</v>
      </c>
      <c r="I36" s="24">
        <v>1393414837</v>
      </c>
      <c r="J36" s="6">
        <v>1437432435</v>
      </c>
      <c r="K36" s="25">
        <v>1523678417</v>
      </c>
    </row>
    <row r="37" spans="1:11" ht="13.5">
      <c r="A37" s="22" t="s">
        <v>41</v>
      </c>
      <c r="B37" s="6">
        <v>102034550</v>
      </c>
      <c r="C37" s="6">
        <v>8565282</v>
      </c>
      <c r="D37" s="23">
        <v>89744024</v>
      </c>
      <c r="E37" s="24">
        <v>552</v>
      </c>
      <c r="F37" s="6">
        <v>89547573</v>
      </c>
      <c r="G37" s="25">
        <v>89547573</v>
      </c>
      <c r="H37" s="26">
        <v>-4932841</v>
      </c>
      <c r="I37" s="24">
        <v>89740023</v>
      </c>
      <c r="J37" s="6">
        <v>95128637</v>
      </c>
      <c r="K37" s="25">
        <v>100836366</v>
      </c>
    </row>
    <row r="38" spans="1:11" ht="13.5">
      <c r="A38" s="22" t="s">
        <v>42</v>
      </c>
      <c r="B38" s="6">
        <v>6658887</v>
      </c>
      <c r="C38" s="6">
        <v>-45639</v>
      </c>
      <c r="D38" s="23">
        <v>4687891</v>
      </c>
      <c r="E38" s="24">
        <v>1</v>
      </c>
      <c r="F38" s="6">
        <v>3183222</v>
      </c>
      <c r="G38" s="25">
        <v>3183222</v>
      </c>
      <c r="H38" s="26">
        <v>-9026609</v>
      </c>
      <c r="I38" s="24">
        <v>4687891</v>
      </c>
      <c r="J38" s="6">
        <v>4969168</v>
      </c>
      <c r="K38" s="25">
        <v>5267317</v>
      </c>
    </row>
    <row r="39" spans="1:11" ht="13.5">
      <c r="A39" s="22" t="s">
        <v>43</v>
      </c>
      <c r="B39" s="6">
        <v>1780579099</v>
      </c>
      <c r="C39" s="6">
        <v>0</v>
      </c>
      <c r="D39" s="23">
        <v>1390893931</v>
      </c>
      <c r="E39" s="24">
        <v>317895608</v>
      </c>
      <c r="F39" s="6">
        <v>1392595059</v>
      </c>
      <c r="G39" s="25">
        <v>1392595059</v>
      </c>
      <c r="H39" s="26">
        <v>28226008</v>
      </c>
      <c r="I39" s="24">
        <v>1497420522</v>
      </c>
      <c r="J39" s="6">
        <v>1585001169</v>
      </c>
      <c r="K39" s="25">
        <v>1680101219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135812771</v>
      </c>
      <c r="C42" s="6">
        <v>0</v>
      </c>
      <c r="D42" s="23">
        <v>293140406</v>
      </c>
      <c r="E42" s="24">
        <v>317377880</v>
      </c>
      <c r="F42" s="6">
        <v>576595348</v>
      </c>
      <c r="G42" s="25">
        <v>576595348</v>
      </c>
      <c r="H42" s="26">
        <v>11715937</v>
      </c>
      <c r="I42" s="24">
        <v>146649472</v>
      </c>
      <c r="J42" s="6">
        <v>152084389</v>
      </c>
      <c r="K42" s="25">
        <v>161209424</v>
      </c>
    </row>
    <row r="43" spans="1:11" ht="13.5">
      <c r="A43" s="22" t="s">
        <v>46</v>
      </c>
      <c r="B43" s="6">
        <v>-135922106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-105897585</v>
      </c>
      <c r="J43" s="6">
        <v>-72664038</v>
      </c>
      <c r="K43" s="25">
        <v>-77023883</v>
      </c>
    </row>
    <row r="44" spans="1:11" ht="13.5">
      <c r="A44" s="22" t="s">
        <v>47</v>
      </c>
      <c r="B44" s="6">
        <v>-18472313</v>
      </c>
      <c r="C44" s="6">
        <v>0</v>
      </c>
      <c r="D44" s="23">
        <v>10635</v>
      </c>
      <c r="E44" s="24">
        <v>-10635</v>
      </c>
      <c r="F44" s="6">
        <v>10635</v>
      </c>
      <c r="G44" s="25">
        <v>10635</v>
      </c>
      <c r="H44" s="26">
        <v>0</v>
      </c>
      <c r="I44" s="24">
        <v>0</v>
      </c>
      <c r="J44" s="6">
        <v>639</v>
      </c>
      <c r="K44" s="25">
        <v>676</v>
      </c>
    </row>
    <row r="45" spans="1:11" ht="13.5">
      <c r="A45" s="33" t="s">
        <v>48</v>
      </c>
      <c r="B45" s="7">
        <v>-1579056</v>
      </c>
      <c r="C45" s="7">
        <v>0</v>
      </c>
      <c r="D45" s="69">
        <v>296882882</v>
      </c>
      <c r="E45" s="70">
        <v>317367245</v>
      </c>
      <c r="F45" s="7">
        <v>580342401</v>
      </c>
      <c r="G45" s="71">
        <v>580342401</v>
      </c>
      <c r="H45" s="72">
        <v>6715937</v>
      </c>
      <c r="I45" s="70">
        <v>44483727</v>
      </c>
      <c r="J45" s="7">
        <v>123899893</v>
      </c>
      <c r="K45" s="71">
        <v>208085161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-24927296</v>
      </c>
      <c r="C48" s="6">
        <v>48080426</v>
      </c>
      <c r="D48" s="23">
        <v>3740997</v>
      </c>
      <c r="E48" s="24">
        <v>0</v>
      </c>
      <c r="F48" s="6">
        <v>3736418</v>
      </c>
      <c r="G48" s="25">
        <v>3736418</v>
      </c>
      <c r="H48" s="26">
        <v>52638248</v>
      </c>
      <c r="I48" s="24">
        <v>4366002</v>
      </c>
      <c r="J48" s="6">
        <v>41954665</v>
      </c>
      <c r="K48" s="25">
        <v>44471922</v>
      </c>
    </row>
    <row r="49" spans="1:11" ht="13.5">
      <c r="A49" s="22" t="s">
        <v>51</v>
      </c>
      <c r="B49" s="6">
        <f>+B75</f>
        <v>40201752.0713844</v>
      </c>
      <c r="C49" s="6">
        <f aca="true" t="shared" si="6" ref="C49:K49">+C75</f>
        <v>8565282</v>
      </c>
      <c r="D49" s="23">
        <f t="shared" si="6"/>
        <v>-240256900.13618767</v>
      </c>
      <c r="E49" s="24">
        <f t="shared" si="6"/>
        <v>-34400</v>
      </c>
      <c r="F49" s="6">
        <f t="shared" si="6"/>
        <v>-1869984721.8579094</v>
      </c>
      <c r="G49" s="25">
        <f t="shared" si="6"/>
        <v>-1869984721.8579094</v>
      </c>
      <c r="H49" s="26">
        <f t="shared" si="6"/>
        <v>384693.1958787106</v>
      </c>
      <c r="I49" s="24">
        <f t="shared" si="6"/>
        <v>-137432923.50906795</v>
      </c>
      <c r="J49" s="6">
        <f t="shared" si="6"/>
        <v>-145674734.20816478</v>
      </c>
      <c r="K49" s="25">
        <f t="shared" si="6"/>
        <v>-154415320.82356983</v>
      </c>
    </row>
    <row r="50" spans="1:11" ht="13.5">
      <c r="A50" s="33" t="s">
        <v>52</v>
      </c>
      <c r="B50" s="7">
        <f>+B48-B49</f>
        <v>-65129048.0713844</v>
      </c>
      <c r="C50" s="7">
        <f aca="true" t="shared" si="7" ref="C50:K50">+C48-C49</f>
        <v>39515144</v>
      </c>
      <c r="D50" s="69">
        <f t="shared" si="7"/>
        <v>243997897.13618767</v>
      </c>
      <c r="E50" s="70">
        <f t="shared" si="7"/>
        <v>34400</v>
      </c>
      <c r="F50" s="7">
        <f t="shared" si="7"/>
        <v>1873721139.8579094</v>
      </c>
      <c r="G50" s="71">
        <f t="shared" si="7"/>
        <v>1873721139.8579094</v>
      </c>
      <c r="H50" s="72">
        <f t="shared" si="7"/>
        <v>52253554.804121286</v>
      </c>
      <c r="I50" s="70">
        <f t="shared" si="7"/>
        <v>141798925.50906795</v>
      </c>
      <c r="J50" s="7">
        <f t="shared" si="7"/>
        <v>187629399.20816478</v>
      </c>
      <c r="K50" s="71">
        <f t="shared" si="7"/>
        <v>198887242.82356983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1805600876</v>
      </c>
      <c r="C53" s="6">
        <v>2925032</v>
      </c>
      <c r="D53" s="23">
        <v>1287517252</v>
      </c>
      <c r="E53" s="24">
        <v>120350939</v>
      </c>
      <c r="F53" s="6">
        <v>1391072819</v>
      </c>
      <c r="G53" s="25">
        <v>1391072819</v>
      </c>
      <c r="H53" s="26">
        <v>72396205</v>
      </c>
      <c r="I53" s="24">
        <v>1301529348</v>
      </c>
      <c r="J53" s="6">
        <v>1390264289</v>
      </c>
      <c r="K53" s="25">
        <v>1473680151</v>
      </c>
    </row>
    <row r="54" spans="1:11" ht="13.5">
      <c r="A54" s="22" t="s">
        <v>55</v>
      </c>
      <c r="B54" s="6">
        <v>15314726</v>
      </c>
      <c r="C54" s="6">
        <v>0</v>
      </c>
      <c r="D54" s="23">
        <v>0</v>
      </c>
      <c r="E54" s="24">
        <v>13833046</v>
      </c>
      <c r="F54" s="6">
        <v>13833046</v>
      </c>
      <c r="G54" s="25">
        <v>13833046</v>
      </c>
      <c r="H54" s="26">
        <v>0</v>
      </c>
      <c r="I54" s="24">
        <v>13833046</v>
      </c>
      <c r="J54" s="6">
        <v>14663039</v>
      </c>
      <c r="K54" s="25">
        <v>15542821</v>
      </c>
    </row>
    <row r="55" spans="1:11" ht="13.5">
      <c r="A55" s="22" t="s">
        <v>56</v>
      </c>
      <c r="B55" s="6">
        <v>0</v>
      </c>
      <c r="C55" s="6">
        <v>4287397</v>
      </c>
      <c r="D55" s="23">
        <v>0</v>
      </c>
      <c r="E55" s="24">
        <v>72117799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1953353</v>
      </c>
      <c r="C56" s="6">
        <v>3157133</v>
      </c>
      <c r="D56" s="23">
        <v>762665</v>
      </c>
      <c r="E56" s="24">
        <v>0</v>
      </c>
      <c r="F56" s="6">
        <v>8540832</v>
      </c>
      <c r="G56" s="25">
        <v>8540832</v>
      </c>
      <c r="H56" s="26">
        <v>276399</v>
      </c>
      <c r="I56" s="24">
        <v>16761106</v>
      </c>
      <c r="J56" s="6">
        <v>16706781</v>
      </c>
      <c r="K56" s="25">
        <v>17709187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26348301</v>
      </c>
      <c r="D60" s="23">
        <v>27029764</v>
      </c>
      <c r="E60" s="24">
        <v>4595701</v>
      </c>
      <c r="F60" s="6">
        <v>4595701</v>
      </c>
      <c r="G60" s="25">
        <v>4595701</v>
      </c>
      <c r="H60" s="26">
        <v>10380982</v>
      </c>
      <c r="I60" s="24">
        <v>10848125</v>
      </c>
      <c r="J60" s="6">
        <v>11499014</v>
      </c>
      <c r="K60" s="25">
        <v>12188955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0.2096493242249083</v>
      </c>
      <c r="C70" s="5">
        <f aca="true" t="shared" si="8" ref="C70:K70">IF(ISERROR(C71/C72),0,(C71/C72))</f>
        <v>0</v>
      </c>
      <c r="D70" s="5">
        <f t="shared" si="8"/>
        <v>1.697207241008589</v>
      </c>
      <c r="E70" s="5">
        <f t="shared" si="8"/>
        <v>1</v>
      </c>
      <c r="F70" s="5">
        <f t="shared" si="8"/>
        <v>10.167479558938975</v>
      </c>
      <c r="G70" s="5">
        <f t="shared" si="8"/>
        <v>10.167479558938975</v>
      </c>
      <c r="H70" s="5">
        <f t="shared" si="8"/>
        <v>0.10757381976304398</v>
      </c>
      <c r="I70" s="5">
        <f t="shared" si="8"/>
        <v>1.1627738364779496</v>
      </c>
      <c r="J70" s="5">
        <f t="shared" si="8"/>
        <v>1.1627730629422801</v>
      </c>
      <c r="K70" s="5">
        <f t="shared" si="8"/>
        <v>1.162773600880309</v>
      </c>
    </row>
    <row r="71" spans="1:11" ht="12.75" hidden="1">
      <c r="A71" s="2" t="s">
        <v>112</v>
      </c>
      <c r="B71" s="2">
        <f>+B83</f>
        <v>9302981</v>
      </c>
      <c r="C71" s="2">
        <f aca="true" t="shared" si="9" ref="C71:K71">+C83</f>
        <v>0</v>
      </c>
      <c r="D71" s="2">
        <f t="shared" si="9"/>
        <v>45443379</v>
      </c>
      <c r="E71" s="2">
        <f t="shared" si="9"/>
        <v>59271849</v>
      </c>
      <c r="F71" s="2">
        <f t="shared" si="9"/>
        <v>323207348</v>
      </c>
      <c r="G71" s="2">
        <f t="shared" si="9"/>
        <v>323207348</v>
      </c>
      <c r="H71" s="2">
        <f t="shared" si="9"/>
        <v>11715937</v>
      </c>
      <c r="I71" s="2">
        <f t="shared" si="9"/>
        <v>77493510</v>
      </c>
      <c r="J71" s="2">
        <f t="shared" si="9"/>
        <v>82143117</v>
      </c>
      <c r="K71" s="2">
        <f t="shared" si="9"/>
        <v>87071743</v>
      </c>
    </row>
    <row r="72" spans="1:11" ht="12.75" hidden="1">
      <c r="A72" s="2" t="s">
        <v>113</v>
      </c>
      <c r="B72" s="2">
        <f>+B77</f>
        <v>44374009</v>
      </c>
      <c r="C72" s="2">
        <f aca="true" t="shared" si="10" ref="C72:K72">+C77</f>
        <v>31947060</v>
      </c>
      <c r="D72" s="2">
        <f t="shared" si="10"/>
        <v>26775386</v>
      </c>
      <c r="E72" s="2">
        <f t="shared" si="10"/>
        <v>59271849</v>
      </c>
      <c r="F72" s="2">
        <f t="shared" si="10"/>
        <v>31788345</v>
      </c>
      <c r="G72" s="2">
        <f t="shared" si="10"/>
        <v>31788345</v>
      </c>
      <c r="H72" s="2">
        <f t="shared" si="10"/>
        <v>108910672</v>
      </c>
      <c r="I72" s="2">
        <f t="shared" si="10"/>
        <v>66645385</v>
      </c>
      <c r="J72" s="2">
        <f t="shared" si="10"/>
        <v>70644152</v>
      </c>
      <c r="K72" s="2">
        <f t="shared" si="10"/>
        <v>74882800</v>
      </c>
    </row>
    <row r="73" spans="1:11" ht="12.75" hidden="1">
      <c r="A73" s="2" t="s">
        <v>114</v>
      </c>
      <c r="B73" s="2">
        <f>+B74</f>
        <v>48563737.83333333</v>
      </c>
      <c r="C73" s="2">
        <f aca="true" t="shared" si="11" ref="C73:K73">+(C78+C80+C81+C82)-(B78+B80+B81+B82)</f>
        <v>-41912811</v>
      </c>
      <c r="D73" s="2">
        <f t="shared" si="11"/>
        <v>154287899</v>
      </c>
      <c r="E73" s="2">
        <f t="shared" si="11"/>
        <v>-192370684</v>
      </c>
      <c r="F73" s="2">
        <f>+(F78+F80+F81+F82)-(D78+D80+D81+D82)</f>
        <v>1</v>
      </c>
      <c r="G73" s="2">
        <f>+(G78+G80+G81+G82)-(D78+D80+D81+D82)</f>
        <v>1</v>
      </c>
      <c r="H73" s="2">
        <f>+(H78+H80+H81+H82)-(D78+D80+D81+D82)</f>
        <v>-241837088</v>
      </c>
      <c r="I73" s="2">
        <f>+(I78+I80+I81+I82)-(E78+E80+E81+E82)</f>
        <v>192370685</v>
      </c>
      <c r="J73" s="2">
        <f t="shared" si="11"/>
        <v>11544524</v>
      </c>
      <c r="K73" s="2">
        <f t="shared" si="11"/>
        <v>12236996</v>
      </c>
    </row>
    <row r="74" spans="1:11" ht="12.75" hidden="1">
      <c r="A74" s="2" t="s">
        <v>115</v>
      </c>
      <c r="B74" s="2">
        <f>+TREND(C74:E74)</f>
        <v>48563737.83333333</v>
      </c>
      <c r="C74" s="2">
        <f>+C73</f>
        <v>-41912811</v>
      </c>
      <c r="D74" s="2">
        <f aca="true" t="shared" si="12" ref="D74:K74">+D73</f>
        <v>154287899</v>
      </c>
      <c r="E74" s="2">
        <f t="shared" si="12"/>
        <v>-192370684</v>
      </c>
      <c r="F74" s="2">
        <f t="shared" si="12"/>
        <v>1</v>
      </c>
      <c r="G74" s="2">
        <f t="shared" si="12"/>
        <v>1</v>
      </c>
      <c r="H74" s="2">
        <f t="shared" si="12"/>
        <v>-241837088</v>
      </c>
      <c r="I74" s="2">
        <f t="shared" si="12"/>
        <v>192370685</v>
      </c>
      <c r="J74" s="2">
        <f t="shared" si="12"/>
        <v>11544524</v>
      </c>
      <c r="K74" s="2">
        <f t="shared" si="12"/>
        <v>12236996</v>
      </c>
    </row>
    <row r="75" spans="1:11" ht="12.75" hidden="1">
      <c r="A75" s="2" t="s">
        <v>116</v>
      </c>
      <c r="B75" s="2">
        <f>+B84-(((B80+B81+B78)*B70)-B79)</f>
        <v>40201752.0713844</v>
      </c>
      <c r="C75" s="2">
        <f aca="true" t="shared" si="13" ref="C75:K75">+C84-(((C80+C81+C78)*C70)-C79)</f>
        <v>8565282</v>
      </c>
      <c r="D75" s="2">
        <f t="shared" si="13"/>
        <v>-240256900.13618767</v>
      </c>
      <c r="E75" s="2">
        <f t="shared" si="13"/>
        <v>-34400</v>
      </c>
      <c r="F75" s="2">
        <f t="shared" si="13"/>
        <v>-1869984721.8579094</v>
      </c>
      <c r="G75" s="2">
        <f t="shared" si="13"/>
        <v>-1869984721.8579094</v>
      </c>
      <c r="H75" s="2">
        <f t="shared" si="13"/>
        <v>384693.1958787106</v>
      </c>
      <c r="I75" s="2">
        <f t="shared" si="13"/>
        <v>-137432923.50906795</v>
      </c>
      <c r="J75" s="2">
        <f t="shared" si="13"/>
        <v>-145674734.20816478</v>
      </c>
      <c r="K75" s="2">
        <f t="shared" si="13"/>
        <v>-154415320.82356983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44374009</v>
      </c>
      <c r="C77" s="3">
        <v>31947060</v>
      </c>
      <c r="D77" s="3">
        <v>26775386</v>
      </c>
      <c r="E77" s="3">
        <v>59271849</v>
      </c>
      <c r="F77" s="3">
        <v>31788345</v>
      </c>
      <c r="G77" s="3">
        <v>31788345</v>
      </c>
      <c r="H77" s="3">
        <v>108910672</v>
      </c>
      <c r="I77" s="3">
        <v>66645385</v>
      </c>
      <c r="J77" s="3">
        <v>70644152</v>
      </c>
      <c r="K77" s="3">
        <v>74882800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52274556</v>
      </c>
      <c r="C79" s="3">
        <v>8565282</v>
      </c>
      <c r="D79" s="3">
        <v>86295274</v>
      </c>
      <c r="E79" s="3">
        <v>514</v>
      </c>
      <c r="F79" s="3">
        <v>86295273</v>
      </c>
      <c r="G79" s="3">
        <v>86295273</v>
      </c>
      <c r="H79" s="3">
        <v>-4932841</v>
      </c>
      <c r="I79" s="3">
        <v>86291273</v>
      </c>
      <c r="J79" s="3">
        <v>91472975</v>
      </c>
      <c r="K79" s="3">
        <v>96961354</v>
      </c>
    </row>
    <row r="80" spans="1:11" ht="12.75" hidden="1">
      <c r="A80" s="1" t="s">
        <v>69</v>
      </c>
      <c r="B80" s="3">
        <v>44737887</v>
      </c>
      <c r="C80" s="3">
        <v>22391546</v>
      </c>
      <c r="D80" s="3">
        <v>162266023</v>
      </c>
      <c r="E80" s="3">
        <v>34838</v>
      </c>
      <c r="F80" s="3">
        <v>162266024</v>
      </c>
      <c r="G80" s="3">
        <v>162266024</v>
      </c>
      <c r="H80" s="3">
        <v>-64077284</v>
      </c>
      <c r="I80" s="3">
        <v>162266024</v>
      </c>
      <c r="J80" s="3">
        <v>172002133</v>
      </c>
      <c r="K80" s="3">
        <v>182322252</v>
      </c>
    </row>
    <row r="81" spans="1:11" ht="12.75" hidden="1">
      <c r="A81" s="1" t="s">
        <v>70</v>
      </c>
      <c r="B81" s="3">
        <v>12847817</v>
      </c>
      <c r="C81" s="3">
        <v>15726153</v>
      </c>
      <c r="D81" s="3">
        <v>30139575</v>
      </c>
      <c r="E81" s="3">
        <v>76</v>
      </c>
      <c r="F81" s="3">
        <v>30139575</v>
      </c>
      <c r="G81" s="3">
        <v>30139575</v>
      </c>
      <c r="H81" s="3">
        <v>14645794</v>
      </c>
      <c r="I81" s="3">
        <v>30139575</v>
      </c>
      <c r="J81" s="3">
        <v>31947990</v>
      </c>
      <c r="K81" s="3">
        <v>33864867</v>
      </c>
    </row>
    <row r="82" spans="1:11" ht="12.75" hidden="1">
      <c r="A82" s="1" t="s">
        <v>71</v>
      </c>
      <c r="B82" s="3">
        <v>22444806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9302981</v>
      </c>
      <c r="C83" s="3">
        <v>0</v>
      </c>
      <c r="D83" s="3">
        <v>45443379</v>
      </c>
      <c r="E83" s="3">
        <v>59271849</v>
      </c>
      <c r="F83" s="3">
        <v>323207348</v>
      </c>
      <c r="G83" s="3">
        <v>323207348</v>
      </c>
      <c r="H83" s="3">
        <v>11715937</v>
      </c>
      <c r="I83" s="3">
        <v>77493510</v>
      </c>
      <c r="J83" s="3">
        <v>82143117</v>
      </c>
      <c r="K83" s="3">
        <v>87071743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10229022</v>
      </c>
      <c r="C5" s="6">
        <v>11962267</v>
      </c>
      <c r="D5" s="23">
        <v>12655079</v>
      </c>
      <c r="E5" s="24">
        <v>31967359</v>
      </c>
      <c r="F5" s="6">
        <v>37898825</v>
      </c>
      <c r="G5" s="25">
        <v>37898825</v>
      </c>
      <c r="H5" s="26">
        <v>35150234</v>
      </c>
      <c r="I5" s="24">
        <v>34978727</v>
      </c>
      <c r="J5" s="6">
        <v>36867579</v>
      </c>
      <c r="K5" s="25">
        <v>38858428</v>
      </c>
    </row>
    <row r="6" spans="1:11" ht="13.5">
      <c r="A6" s="22" t="s">
        <v>19</v>
      </c>
      <c r="B6" s="6">
        <v>49463093</v>
      </c>
      <c r="C6" s="6">
        <v>60857218</v>
      </c>
      <c r="D6" s="23">
        <v>78581860</v>
      </c>
      <c r="E6" s="24">
        <v>80164797</v>
      </c>
      <c r="F6" s="6">
        <v>80164797</v>
      </c>
      <c r="G6" s="25">
        <v>80164797</v>
      </c>
      <c r="H6" s="26">
        <v>16647945</v>
      </c>
      <c r="I6" s="24">
        <v>83319870</v>
      </c>
      <c r="J6" s="6">
        <v>87819143</v>
      </c>
      <c r="K6" s="25">
        <v>92561377</v>
      </c>
    </row>
    <row r="7" spans="1:11" ht="13.5">
      <c r="A7" s="22" t="s">
        <v>20</v>
      </c>
      <c r="B7" s="6">
        <v>247374</v>
      </c>
      <c r="C7" s="6">
        <v>640237</v>
      </c>
      <c r="D7" s="23">
        <v>322755</v>
      </c>
      <c r="E7" s="24">
        <v>300000</v>
      </c>
      <c r="F7" s="6">
        <v>300000</v>
      </c>
      <c r="G7" s="25">
        <v>300000</v>
      </c>
      <c r="H7" s="26">
        <v>70365</v>
      </c>
      <c r="I7" s="24">
        <v>316200</v>
      </c>
      <c r="J7" s="6">
        <v>333275</v>
      </c>
      <c r="K7" s="25">
        <v>351338</v>
      </c>
    </row>
    <row r="8" spans="1:11" ht="13.5">
      <c r="A8" s="22" t="s">
        <v>21</v>
      </c>
      <c r="B8" s="6">
        <v>43912142</v>
      </c>
      <c r="C8" s="6">
        <v>52733507</v>
      </c>
      <c r="D8" s="23">
        <v>52974154</v>
      </c>
      <c r="E8" s="24">
        <v>54666002</v>
      </c>
      <c r="F8" s="6">
        <v>54666002</v>
      </c>
      <c r="G8" s="25">
        <v>54666002</v>
      </c>
      <c r="H8" s="26">
        <v>17354754</v>
      </c>
      <c r="I8" s="24">
        <v>57873003</v>
      </c>
      <c r="J8" s="6">
        <v>60493003</v>
      </c>
      <c r="K8" s="25">
        <v>63549003</v>
      </c>
    </row>
    <row r="9" spans="1:11" ht="13.5">
      <c r="A9" s="22" t="s">
        <v>22</v>
      </c>
      <c r="B9" s="6">
        <v>15374582</v>
      </c>
      <c r="C9" s="6">
        <v>8076288</v>
      </c>
      <c r="D9" s="23">
        <v>5625426</v>
      </c>
      <c r="E9" s="24">
        <v>7007663</v>
      </c>
      <c r="F9" s="6">
        <v>7063158</v>
      </c>
      <c r="G9" s="25">
        <v>7063158</v>
      </c>
      <c r="H9" s="26">
        <v>-705715</v>
      </c>
      <c r="I9" s="24">
        <v>8523089</v>
      </c>
      <c r="J9" s="6">
        <v>8983441</v>
      </c>
      <c r="K9" s="25">
        <v>9468792</v>
      </c>
    </row>
    <row r="10" spans="1:11" ht="25.5">
      <c r="A10" s="27" t="s">
        <v>106</v>
      </c>
      <c r="B10" s="28">
        <f>SUM(B5:B9)</f>
        <v>119226213</v>
      </c>
      <c r="C10" s="29">
        <f aca="true" t="shared" si="0" ref="C10:K10">SUM(C5:C9)</f>
        <v>134269517</v>
      </c>
      <c r="D10" s="30">
        <f t="shared" si="0"/>
        <v>150159274</v>
      </c>
      <c r="E10" s="28">
        <f t="shared" si="0"/>
        <v>174105821</v>
      </c>
      <c r="F10" s="29">
        <f t="shared" si="0"/>
        <v>180092782</v>
      </c>
      <c r="G10" s="31">
        <f t="shared" si="0"/>
        <v>180092782</v>
      </c>
      <c r="H10" s="32">
        <f t="shared" si="0"/>
        <v>68517583</v>
      </c>
      <c r="I10" s="28">
        <f t="shared" si="0"/>
        <v>185010889</v>
      </c>
      <c r="J10" s="29">
        <f t="shared" si="0"/>
        <v>194496441</v>
      </c>
      <c r="K10" s="31">
        <f t="shared" si="0"/>
        <v>204788938</v>
      </c>
    </row>
    <row r="11" spans="1:11" ht="13.5">
      <c r="A11" s="22" t="s">
        <v>23</v>
      </c>
      <c r="B11" s="6">
        <v>48915836</v>
      </c>
      <c r="C11" s="6">
        <v>56005361</v>
      </c>
      <c r="D11" s="23">
        <v>62754530</v>
      </c>
      <c r="E11" s="24">
        <v>69014197</v>
      </c>
      <c r="F11" s="6">
        <v>66091476</v>
      </c>
      <c r="G11" s="25">
        <v>66091476</v>
      </c>
      <c r="H11" s="26">
        <v>25792097</v>
      </c>
      <c r="I11" s="24">
        <v>71695545</v>
      </c>
      <c r="J11" s="6">
        <v>75567110</v>
      </c>
      <c r="K11" s="25">
        <v>79647737</v>
      </c>
    </row>
    <row r="12" spans="1:11" ht="13.5">
      <c r="A12" s="22" t="s">
        <v>24</v>
      </c>
      <c r="B12" s="6">
        <v>4121639</v>
      </c>
      <c r="C12" s="6">
        <v>4622315</v>
      </c>
      <c r="D12" s="23">
        <v>1000709</v>
      </c>
      <c r="E12" s="24">
        <v>5427710</v>
      </c>
      <c r="F12" s="6">
        <v>5149204</v>
      </c>
      <c r="G12" s="25">
        <v>5149204</v>
      </c>
      <c r="H12" s="26">
        <v>2095390</v>
      </c>
      <c r="I12" s="24">
        <v>5679461</v>
      </c>
      <c r="J12" s="6">
        <v>5986148</v>
      </c>
      <c r="K12" s="25">
        <v>6309397</v>
      </c>
    </row>
    <row r="13" spans="1:11" ht="13.5">
      <c r="A13" s="22" t="s">
        <v>107</v>
      </c>
      <c r="B13" s="6">
        <v>10156736</v>
      </c>
      <c r="C13" s="6">
        <v>10878281</v>
      </c>
      <c r="D13" s="23">
        <v>11325164</v>
      </c>
      <c r="E13" s="24">
        <v>11018437</v>
      </c>
      <c r="F13" s="6">
        <v>13166665</v>
      </c>
      <c r="G13" s="25">
        <v>13166665</v>
      </c>
      <c r="H13" s="26">
        <v>0</v>
      </c>
      <c r="I13" s="24">
        <v>12406253</v>
      </c>
      <c r="J13" s="6">
        <v>13076189</v>
      </c>
      <c r="K13" s="25">
        <v>13782303</v>
      </c>
    </row>
    <row r="14" spans="1:11" ht="13.5">
      <c r="A14" s="22" t="s">
        <v>25</v>
      </c>
      <c r="B14" s="6">
        <v>16695619</v>
      </c>
      <c r="C14" s="6">
        <v>17725489</v>
      </c>
      <c r="D14" s="23">
        <v>21506040</v>
      </c>
      <c r="E14" s="24">
        <v>6658601</v>
      </c>
      <c r="F14" s="6">
        <v>6658601</v>
      </c>
      <c r="G14" s="25">
        <v>6658601</v>
      </c>
      <c r="H14" s="26">
        <v>90550</v>
      </c>
      <c r="I14" s="24">
        <v>5831156</v>
      </c>
      <c r="J14" s="6">
        <v>6146043</v>
      </c>
      <c r="K14" s="25">
        <v>6477926</v>
      </c>
    </row>
    <row r="15" spans="1:11" ht="13.5">
      <c r="A15" s="22" t="s">
        <v>26</v>
      </c>
      <c r="B15" s="6">
        <v>40814531</v>
      </c>
      <c r="C15" s="6">
        <v>41131338</v>
      </c>
      <c r="D15" s="23">
        <v>43384382</v>
      </c>
      <c r="E15" s="24">
        <v>67528164</v>
      </c>
      <c r="F15" s="6">
        <v>51052169</v>
      </c>
      <c r="G15" s="25">
        <v>51052169</v>
      </c>
      <c r="H15" s="26">
        <v>33718406</v>
      </c>
      <c r="I15" s="24">
        <v>57081944</v>
      </c>
      <c r="J15" s="6">
        <v>49924368</v>
      </c>
      <c r="K15" s="25">
        <v>52790587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26724292</v>
      </c>
      <c r="C17" s="6">
        <v>-23988153</v>
      </c>
      <c r="D17" s="23">
        <v>47423542</v>
      </c>
      <c r="E17" s="24">
        <v>36808611</v>
      </c>
      <c r="F17" s="6">
        <v>43130860</v>
      </c>
      <c r="G17" s="25">
        <v>43130860</v>
      </c>
      <c r="H17" s="26">
        <v>11397195</v>
      </c>
      <c r="I17" s="24">
        <v>32269043</v>
      </c>
      <c r="J17" s="6">
        <v>34011564</v>
      </c>
      <c r="K17" s="25">
        <v>35848181</v>
      </c>
    </row>
    <row r="18" spans="1:11" ht="13.5">
      <c r="A18" s="33" t="s">
        <v>28</v>
      </c>
      <c r="B18" s="34">
        <f>SUM(B11:B17)</f>
        <v>147428653</v>
      </c>
      <c r="C18" s="35">
        <f aca="true" t="shared" si="1" ref="C18:K18">SUM(C11:C17)</f>
        <v>106374631</v>
      </c>
      <c r="D18" s="36">
        <f t="shared" si="1"/>
        <v>187394367</v>
      </c>
      <c r="E18" s="34">
        <f t="shared" si="1"/>
        <v>196455720</v>
      </c>
      <c r="F18" s="35">
        <f t="shared" si="1"/>
        <v>185248975</v>
      </c>
      <c r="G18" s="37">
        <f t="shared" si="1"/>
        <v>185248975</v>
      </c>
      <c r="H18" s="38">
        <f t="shared" si="1"/>
        <v>73093638</v>
      </c>
      <c r="I18" s="34">
        <f t="shared" si="1"/>
        <v>184963402</v>
      </c>
      <c r="J18" s="35">
        <f t="shared" si="1"/>
        <v>184711422</v>
      </c>
      <c r="K18" s="37">
        <f t="shared" si="1"/>
        <v>194856131</v>
      </c>
    </row>
    <row r="19" spans="1:11" ht="13.5">
      <c r="A19" s="33" t="s">
        <v>29</v>
      </c>
      <c r="B19" s="39">
        <f>+B10-B18</f>
        <v>-28202440</v>
      </c>
      <c r="C19" s="40">
        <f aca="true" t="shared" si="2" ref="C19:K19">+C10-C18</f>
        <v>27894886</v>
      </c>
      <c r="D19" s="41">
        <f t="shared" si="2"/>
        <v>-37235093</v>
      </c>
      <c r="E19" s="39">
        <f t="shared" si="2"/>
        <v>-22349899</v>
      </c>
      <c r="F19" s="40">
        <f t="shared" si="2"/>
        <v>-5156193</v>
      </c>
      <c r="G19" s="42">
        <f t="shared" si="2"/>
        <v>-5156193</v>
      </c>
      <c r="H19" s="43">
        <f t="shared" si="2"/>
        <v>-4576055</v>
      </c>
      <c r="I19" s="39">
        <f t="shared" si="2"/>
        <v>47487</v>
      </c>
      <c r="J19" s="40">
        <f t="shared" si="2"/>
        <v>9785019</v>
      </c>
      <c r="K19" s="42">
        <f t="shared" si="2"/>
        <v>9932807</v>
      </c>
    </row>
    <row r="20" spans="1:11" ht="25.5">
      <c r="A20" s="44" t="s">
        <v>30</v>
      </c>
      <c r="B20" s="45">
        <v>35916860</v>
      </c>
      <c r="C20" s="46">
        <v>13085749</v>
      </c>
      <c r="D20" s="47">
        <v>19121427</v>
      </c>
      <c r="E20" s="45">
        <v>33532004</v>
      </c>
      <c r="F20" s="46">
        <v>33532004</v>
      </c>
      <c r="G20" s="48">
        <v>33532004</v>
      </c>
      <c r="H20" s="49">
        <v>6643000</v>
      </c>
      <c r="I20" s="45">
        <v>5</v>
      </c>
      <c r="J20" s="46">
        <v>5</v>
      </c>
      <c r="K20" s="48">
        <v>7</v>
      </c>
    </row>
    <row r="21" spans="1:11" ht="63.75">
      <c r="A21" s="50" t="s">
        <v>108</v>
      </c>
      <c r="B21" s="51">
        <v>0</v>
      </c>
      <c r="C21" s="52">
        <v>-1131967</v>
      </c>
      <c r="D21" s="53">
        <v>0</v>
      </c>
      <c r="E21" s="51">
        <v>2</v>
      </c>
      <c r="F21" s="52">
        <v>2</v>
      </c>
      <c r="G21" s="54">
        <v>2</v>
      </c>
      <c r="H21" s="55">
        <v>0</v>
      </c>
      <c r="I21" s="51">
        <v>51524002</v>
      </c>
      <c r="J21" s="52">
        <v>37604002</v>
      </c>
      <c r="K21" s="54">
        <v>40395003</v>
      </c>
    </row>
    <row r="22" spans="1:11" ht="25.5">
      <c r="A22" s="56" t="s">
        <v>109</v>
      </c>
      <c r="B22" s="57">
        <f>SUM(B19:B21)</f>
        <v>7714420</v>
      </c>
      <c r="C22" s="58">
        <f aca="true" t="shared" si="3" ref="C22:K22">SUM(C19:C21)</f>
        <v>39848668</v>
      </c>
      <c r="D22" s="59">
        <f t="shared" si="3"/>
        <v>-18113666</v>
      </c>
      <c r="E22" s="57">
        <f t="shared" si="3"/>
        <v>11182107</v>
      </c>
      <c r="F22" s="58">
        <f t="shared" si="3"/>
        <v>28375813</v>
      </c>
      <c r="G22" s="60">
        <f t="shared" si="3"/>
        <v>28375813</v>
      </c>
      <c r="H22" s="61">
        <f t="shared" si="3"/>
        <v>2066945</v>
      </c>
      <c r="I22" s="57">
        <f t="shared" si="3"/>
        <v>51571494</v>
      </c>
      <c r="J22" s="58">
        <f t="shared" si="3"/>
        <v>47389026</v>
      </c>
      <c r="K22" s="60">
        <f t="shared" si="3"/>
        <v>50327817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7714420</v>
      </c>
      <c r="C24" s="40">
        <f aca="true" t="shared" si="4" ref="C24:K24">SUM(C22:C23)</f>
        <v>39848668</v>
      </c>
      <c r="D24" s="41">
        <f t="shared" si="4"/>
        <v>-18113666</v>
      </c>
      <c r="E24" s="39">
        <f t="shared" si="4"/>
        <v>11182107</v>
      </c>
      <c r="F24" s="40">
        <f t="shared" si="4"/>
        <v>28375813</v>
      </c>
      <c r="G24" s="42">
        <f t="shared" si="4"/>
        <v>28375813</v>
      </c>
      <c r="H24" s="43">
        <f t="shared" si="4"/>
        <v>2066945</v>
      </c>
      <c r="I24" s="39">
        <f t="shared" si="4"/>
        <v>51571494</v>
      </c>
      <c r="J24" s="40">
        <f t="shared" si="4"/>
        <v>47389026</v>
      </c>
      <c r="K24" s="42">
        <f t="shared" si="4"/>
        <v>50327817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16410622</v>
      </c>
      <c r="C27" s="7">
        <v>76351</v>
      </c>
      <c r="D27" s="69">
        <v>1</v>
      </c>
      <c r="E27" s="70">
        <v>39781187</v>
      </c>
      <c r="F27" s="7">
        <v>39781187</v>
      </c>
      <c r="G27" s="71">
        <v>39781187</v>
      </c>
      <c r="H27" s="72">
        <v>28639500</v>
      </c>
      <c r="I27" s="70">
        <v>52024008</v>
      </c>
      <c r="J27" s="7">
        <v>37604010</v>
      </c>
      <c r="K27" s="71">
        <v>40395011</v>
      </c>
    </row>
    <row r="28" spans="1:11" ht="13.5">
      <c r="A28" s="73" t="s">
        <v>34</v>
      </c>
      <c r="B28" s="6">
        <v>16410622</v>
      </c>
      <c r="C28" s="6">
        <v>0</v>
      </c>
      <c r="D28" s="23">
        <v>0</v>
      </c>
      <c r="E28" s="24">
        <v>29571467</v>
      </c>
      <c r="F28" s="6">
        <v>29571467</v>
      </c>
      <c r="G28" s="25">
        <v>29571467</v>
      </c>
      <c r="H28" s="26">
        <v>0</v>
      </c>
      <c r="I28" s="24">
        <v>51524005</v>
      </c>
      <c r="J28" s="6">
        <v>37604005</v>
      </c>
      <c r="K28" s="25">
        <v>40395006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76351</v>
      </c>
      <c r="D31" s="23">
        <v>1</v>
      </c>
      <c r="E31" s="24">
        <v>10209718</v>
      </c>
      <c r="F31" s="6">
        <v>10209718</v>
      </c>
      <c r="G31" s="25">
        <v>10209718</v>
      </c>
      <c r="H31" s="26">
        <v>0</v>
      </c>
      <c r="I31" s="24">
        <v>500001</v>
      </c>
      <c r="J31" s="6">
        <v>3</v>
      </c>
      <c r="K31" s="25">
        <v>3</v>
      </c>
    </row>
    <row r="32" spans="1:11" ht="13.5">
      <c r="A32" s="33" t="s">
        <v>37</v>
      </c>
      <c r="B32" s="7">
        <f>SUM(B28:B31)</f>
        <v>16410622</v>
      </c>
      <c r="C32" s="7">
        <f aca="true" t="shared" si="5" ref="C32:K32">SUM(C28:C31)</f>
        <v>76351</v>
      </c>
      <c r="D32" s="69">
        <f t="shared" si="5"/>
        <v>1</v>
      </c>
      <c r="E32" s="70">
        <f t="shared" si="5"/>
        <v>39781185</v>
      </c>
      <c r="F32" s="7">
        <f t="shared" si="5"/>
        <v>39781185</v>
      </c>
      <c r="G32" s="71">
        <f t="shared" si="5"/>
        <v>39781185</v>
      </c>
      <c r="H32" s="72">
        <f t="shared" si="5"/>
        <v>0</v>
      </c>
      <c r="I32" s="70">
        <f t="shared" si="5"/>
        <v>52024006</v>
      </c>
      <c r="J32" s="7">
        <f t="shared" si="5"/>
        <v>37604008</v>
      </c>
      <c r="K32" s="71">
        <f t="shared" si="5"/>
        <v>40395009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26643540</v>
      </c>
      <c r="C35" s="6">
        <v>103694435</v>
      </c>
      <c r="D35" s="23">
        <v>49671587</v>
      </c>
      <c r="E35" s="24">
        <v>48897483</v>
      </c>
      <c r="F35" s="6">
        <v>61485318</v>
      </c>
      <c r="G35" s="25">
        <v>61485318</v>
      </c>
      <c r="H35" s="26">
        <v>-16187748</v>
      </c>
      <c r="I35" s="24">
        <v>72256159</v>
      </c>
      <c r="J35" s="6">
        <v>109313372</v>
      </c>
      <c r="K35" s="25">
        <v>149036782</v>
      </c>
    </row>
    <row r="36" spans="1:11" ht="13.5">
      <c r="A36" s="22" t="s">
        <v>40</v>
      </c>
      <c r="B36" s="6">
        <v>389342932</v>
      </c>
      <c r="C36" s="6">
        <v>397232626</v>
      </c>
      <c r="D36" s="23">
        <v>412836227</v>
      </c>
      <c r="E36" s="24">
        <v>495049086</v>
      </c>
      <c r="F36" s="6">
        <v>495049086</v>
      </c>
      <c r="G36" s="25">
        <v>495049086</v>
      </c>
      <c r="H36" s="26">
        <v>28639500</v>
      </c>
      <c r="I36" s="24">
        <v>491728751</v>
      </c>
      <c r="J36" s="6">
        <v>510327575</v>
      </c>
      <c r="K36" s="25">
        <v>530620006</v>
      </c>
    </row>
    <row r="37" spans="1:11" ht="13.5">
      <c r="A37" s="22" t="s">
        <v>41</v>
      </c>
      <c r="B37" s="6">
        <v>133932334</v>
      </c>
      <c r="C37" s="6">
        <v>160608357</v>
      </c>
      <c r="D37" s="23">
        <v>227542212</v>
      </c>
      <c r="E37" s="24">
        <v>242484893</v>
      </c>
      <c r="F37" s="6">
        <v>77410199</v>
      </c>
      <c r="G37" s="25">
        <v>77410199</v>
      </c>
      <c r="H37" s="26">
        <v>8966458</v>
      </c>
      <c r="I37" s="24">
        <v>53324962</v>
      </c>
      <c r="J37" s="6">
        <v>64370365</v>
      </c>
      <c r="K37" s="25">
        <v>67147521</v>
      </c>
    </row>
    <row r="38" spans="1:11" ht="13.5">
      <c r="A38" s="22" t="s">
        <v>42</v>
      </c>
      <c r="B38" s="6">
        <v>35260995</v>
      </c>
      <c r="C38" s="6">
        <v>53676890</v>
      </c>
      <c r="D38" s="23">
        <v>34400878</v>
      </c>
      <c r="E38" s="24">
        <v>39501979</v>
      </c>
      <c r="F38" s="6">
        <v>181001979</v>
      </c>
      <c r="G38" s="25">
        <v>181001979</v>
      </c>
      <c r="H38" s="26">
        <v>0</v>
      </c>
      <c r="I38" s="24">
        <v>192619842</v>
      </c>
      <c r="J38" s="6">
        <v>189840847</v>
      </c>
      <c r="K38" s="25">
        <v>196751541</v>
      </c>
    </row>
    <row r="39" spans="1:11" ht="13.5">
      <c r="A39" s="22" t="s">
        <v>43</v>
      </c>
      <c r="B39" s="6">
        <v>246793143</v>
      </c>
      <c r="C39" s="6">
        <v>246793146</v>
      </c>
      <c r="D39" s="23">
        <v>218678390</v>
      </c>
      <c r="E39" s="24">
        <v>261959698</v>
      </c>
      <c r="F39" s="6">
        <v>269746413</v>
      </c>
      <c r="G39" s="25">
        <v>269746413</v>
      </c>
      <c r="H39" s="26">
        <v>1418349</v>
      </c>
      <c r="I39" s="24">
        <v>318040507</v>
      </c>
      <c r="J39" s="6">
        <v>365430004</v>
      </c>
      <c r="K39" s="25">
        <v>415757993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29760459</v>
      </c>
      <c r="C42" s="6">
        <v>0</v>
      </c>
      <c r="D42" s="23">
        <v>2603430</v>
      </c>
      <c r="E42" s="24">
        <v>208</v>
      </c>
      <c r="F42" s="6">
        <v>208</v>
      </c>
      <c r="G42" s="25">
        <v>208</v>
      </c>
      <c r="H42" s="26">
        <v>-7659572</v>
      </c>
      <c r="I42" s="24">
        <v>64047367</v>
      </c>
      <c r="J42" s="6">
        <v>75129946</v>
      </c>
      <c r="K42" s="25">
        <v>80409879</v>
      </c>
    </row>
    <row r="43" spans="1:11" ht="13.5">
      <c r="A43" s="22" t="s">
        <v>46</v>
      </c>
      <c r="B43" s="6">
        <v>-28642753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-52024000</v>
      </c>
      <c r="J43" s="6">
        <v>-37603998</v>
      </c>
      <c r="K43" s="25">
        <v>-40394998</v>
      </c>
    </row>
    <row r="44" spans="1:11" ht="13.5">
      <c r="A44" s="22" t="s">
        <v>47</v>
      </c>
      <c r="B44" s="6">
        <v>-1545113</v>
      </c>
      <c r="C44" s="6">
        <v>180171</v>
      </c>
      <c r="D44" s="23">
        <v>3139</v>
      </c>
      <c r="E44" s="24">
        <v>6862</v>
      </c>
      <c r="F44" s="6">
        <v>0</v>
      </c>
      <c r="G44" s="25">
        <v>0</v>
      </c>
      <c r="H44" s="26">
        <v>3293236</v>
      </c>
      <c r="I44" s="24">
        <v>-3682513</v>
      </c>
      <c r="J44" s="6">
        <v>-3751195</v>
      </c>
      <c r="K44" s="25">
        <v>-3751194</v>
      </c>
    </row>
    <row r="45" spans="1:11" ht="13.5">
      <c r="A45" s="33" t="s">
        <v>48</v>
      </c>
      <c r="B45" s="7">
        <v>2422554</v>
      </c>
      <c r="C45" s="7">
        <v>180171</v>
      </c>
      <c r="D45" s="69">
        <v>9247461</v>
      </c>
      <c r="E45" s="70">
        <v>255802</v>
      </c>
      <c r="F45" s="7">
        <v>248940</v>
      </c>
      <c r="G45" s="71">
        <v>248940</v>
      </c>
      <c r="H45" s="72">
        <v>29462088</v>
      </c>
      <c r="I45" s="70">
        <v>9045131</v>
      </c>
      <c r="J45" s="7">
        <v>43114028</v>
      </c>
      <c r="K45" s="71">
        <v>79276091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2422554</v>
      </c>
      <c r="C48" s="6">
        <v>1866988</v>
      </c>
      <c r="D48" s="23">
        <v>6640892</v>
      </c>
      <c r="E48" s="24">
        <v>31647870</v>
      </c>
      <c r="F48" s="6">
        <v>29426294</v>
      </c>
      <c r="G48" s="25">
        <v>29426294</v>
      </c>
      <c r="H48" s="26">
        <v>-36024126</v>
      </c>
      <c r="I48" s="24">
        <v>9587788</v>
      </c>
      <c r="J48" s="6">
        <v>43260917</v>
      </c>
      <c r="K48" s="25">
        <v>79417501</v>
      </c>
    </row>
    <row r="49" spans="1:11" ht="13.5">
      <c r="A49" s="22" t="s">
        <v>51</v>
      </c>
      <c r="B49" s="6">
        <f>+B75</f>
        <v>100417589.37609398</v>
      </c>
      <c r="C49" s="6">
        <f aca="true" t="shared" si="6" ref="C49:K49">+C75</f>
        <v>155691597</v>
      </c>
      <c r="D49" s="23">
        <f t="shared" si="6"/>
        <v>202609934</v>
      </c>
      <c r="E49" s="24">
        <f t="shared" si="6"/>
        <v>180541970</v>
      </c>
      <c r="F49" s="6">
        <f t="shared" si="6"/>
        <v>17688853</v>
      </c>
      <c r="G49" s="25">
        <f t="shared" si="6"/>
        <v>17688853</v>
      </c>
      <c r="H49" s="26">
        <f t="shared" si="6"/>
        <v>12259694</v>
      </c>
      <c r="I49" s="24">
        <f t="shared" si="6"/>
        <v>-21459879.501598567</v>
      </c>
      <c r="J49" s="6">
        <f t="shared" si="6"/>
        <v>-23079886.337473102</v>
      </c>
      <c r="K49" s="25">
        <f t="shared" si="6"/>
        <v>-24326193.304360077</v>
      </c>
    </row>
    <row r="50" spans="1:11" ht="13.5">
      <c r="A50" s="33" t="s">
        <v>52</v>
      </c>
      <c r="B50" s="7">
        <f>+B48-B49</f>
        <v>-97995035.37609398</v>
      </c>
      <c r="C50" s="7">
        <f aca="true" t="shared" si="7" ref="C50:K50">+C48-C49</f>
        <v>-153824609</v>
      </c>
      <c r="D50" s="69">
        <f t="shared" si="7"/>
        <v>-195969042</v>
      </c>
      <c r="E50" s="70">
        <f t="shared" si="7"/>
        <v>-148894100</v>
      </c>
      <c r="F50" s="7">
        <f t="shared" si="7"/>
        <v>11737441</v>
      </c>
      <c r="G50" s="71">
        <f t="shared" si="7"/>
        <v>11737441</v>
      </c>
      <c r="H50" s="72">
        <f t="shared" si="7"/>
        <v>-48283820</v>
      </c>
      <c r="I50" s="70">
        <f t="shared" si="7"/>
        <v>31047667.501598567</v>
      </c>
      <c r="J50" s="7">
        <f t="shared" si="7"/>
        <v>66340803.3374731</v>
      </c>
      <c r="K50" s="71">
        <f t="shared" si="7"/>
        <v>103743694.30436008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375667486</v>
      </c>
      <c r="C53" s="6">
        <v>397232626</v>
      </c>
      <c r="D53" s="23">
        <v>412745255</v>
      </c>
      <c r="E53" s="24">
        <v>495049084</v>
      </c>
      <c r="F53" s="6">
        <v>495049084</v>
      </c>
      <c r="G53" s="25">
        <v>495049084</v>
      </c>
      <c r="H53" s="26">
        <v>28639500</v>
      </c>
      <c r="I53" s="24">
        <v>489850681</v>
      </c>
      <c r="J53" s="6">
        <v>508348089</v>
      </c>
      <c r="K53" s="25">
        <v>528533627</v>
      </c>
    </row>
    <row r="54" spans="1:11" ht="13.5">
      <c r="A54" s="22" t="s">
        <v>55</v>
      </c>
      <c r="B54" s="6">
        <v>10156736</v>
      </c>
      <c r="C54" s="6">
        <v>0</v>
      </c>
      <c r="D54" s="23">
        <v>11325164</v>
      </c>
      <c r="E54" s="24">
        <v>11018437</v>
      </c>
      <c r="F54" s="6">
        <v>13166665</v>
      </c>
      <c r="G54" s="25">
        <v>13166665</v>
      </c>
      <c r="H54" s="26">
        <v>0</v>
      </c>
      <c r="I54" s="24">
        <v>12406253</v>
      </c>
      <c r="J54" s="6">
        <v>13076189</v>
      </c>
      <c r="K54" s="25">
        <v>13782303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17209720</v>
      </c>
      <c r="F55" s="6">
        <v>17209720</v>
      </c>
      <c r="G55" s="25">
        <v>17209720</v>
      </c>
      <c r="H55" s="26">
        <v>20378157</v>
      </c>
      <c r="I55" s="24">
        <v>5</v>
      </c>
      <c r="J55" s="6">
        <v>5</v>
      </c>
      <c r="K55" s="25">
        <v>6</v>
      </c>
    </row>
    <row r="56" spans="1:11" ht="13.5">
      <c r="A56" s="22" t="s">
        <v>57</v>
      </c>
      <c r="B56" s="6">
        <v>0</v>
      </c>
      <c r="C56" s="6">
        <v>85524</v>
      </c>
      <c r="D56" s="23">
        <v>1501616</v>
      </c>
      <c r="E56" s="24">
        <v>1758692</v>
      </c>
      <c r="F56" s="6">
        <v>1758692</v>
      </c>
      <c r="G56" s="25">
        <v>1758692</v>
      </c>
      <c r="H56" s="26">
        <v>104691</v>
      </c>
      <c r="I56" s="24">
        <v>7280392</v>
      </c>
      <c r="J56" s="6">
        <v>7673525</v>
      </c>
      <c r="K56" s="25">
        <v>8087890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10430636</v>
      </c>
      <c r="C59" s="6">
        <v>9378418</v>
      </c>
      <c r="D59" s="23">
        <v>10988117</v>
      </c>
      <c r="E59" s="24">
        <v>12332193</v>
      </c>
      <c r="F59" s="6">
        <v>12332193</v>
      </c>
      <c r="G59" s="25">
        <v>12332193</v>
      </c>
      <c r="H59" s="26">
        <v>12332193</v>
      </c>
      <c r="I59" s="24">
        <v>16342127</v>
      </c>
      <c r="J59" s="6">
        <v>17224602</v>
      </c>
      <c r="K59" s="25">
        <v>18154731</v>
      </c>
    </row>
    <row r="60" spans="1:11" ht="13.5">
      <c r="A60" s="90" t="s">
        <v>60</v>
      </c>
      <c r="B60" s="6">
        <v>2194446</v>
      </c>
      <c r="C60" s="6">
        <v>2377328</v>
      </c>
      <c r="D60" s="23">
        <v>2502885</v>
      </c>
      <c r="E60" s="24">
        <v>6445798</v>
      </c>
      <c r="F60" s="6">
        <v>6445798</v>
      </c>
      <c r="G60" s="25">
        <v>6445798</v>
      </c>
      <c r="H60" s="26">
        <v>6445798</v>
      </c>
      <c r="I60" s="24">
        <v>3206957</v>
      </c>
      <c r="J60" s="6">
        <v>3380133</v>
      </c>
      <c r="K60" s="25">
        <v>3562660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1821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2236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751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2869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0.6873487715349421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0.8507998943867617</v>
      </c>
      <c r="J70" s="5">
        <f t="shared" si="8"/>
        <v>0.8472796504624508</v>
      </c>
      <c r="K70" s="5">
        <f t="shared" si="8"/>
        <v>0.8472796550232046</v>
      </c>
    </row>
    <row r="71" spans="1:11" ht="12.75" hidden="1">
      <c r="A71" s="2" t="s">
        <v>112</v>
      </c>
      <c r="B71" s="2">
        <f>+B83</f>
        <v>51254261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106913452</v>
      </c>
      <c r="J71" s="2">
        <f t="shared" si="9"/>
        <v>112220618</v>
      </c>
      <c r="K71" s="2">
        <f t="shared" si="9"/>
        <v>118280533</v>
      </c>
    </row>
    <row r="72" spans="1:11" ht="12.75" hidden="1">
      <c r="A72" s="2" t="s">
        <v>113</v>
      </c>
      <c r="B72" s="2">
        <f>+B77</f>
        <v>74568055</v>
      </c>
      <c r="C72" s="2">
        <f aca="true" t="shared" si="10" ref="C72:K72">+C77</f>
        <v>78996830</v>
      </c>
      <c r="D72" s="2">
        <f t="shared" si="10"/>
        <v>96102805</v>
      </c>
      <c r="E72" s="2">
        <f t="shared" si="10"/>
        <v>118011095</v>
      </c>
      <c r="F72" s="2">
        <f t="shared" si="10"/>
        <v>123998056</v>
      </c>
      <c r="G72" s="2">
        <f t="shared" si="10"/>
        <v>123998056</v>
      </c>
      <c r="H72" s="2">
        <f t="shared" si="10"/>
        <v>52212029</v>
      </c>
      <c r="I72" s="2">
        <f t="shared" si="10"/>
        <v>125662277</v>
      </c>
      <c r="J72" s="2">
        <f t="shared" si="10"/>
        <v>132448145</v>
      </c>
      <c r="K72" s="2">
        <f t="shared" si="10"/>
        <v>139600346</v>
      </c>
    </row>
    <row r="73" spans="1:11" ht="12.75" hidden="1">
      <c r="A73" s="2" t="s">
        <v>114</v>
      </c>
      <c r="B73" s="2">
        <f>+B74</f>
        <v>44416392.500000015</v>
      </c>
      <c r="C73" s="2">
        <f aca="true" t="shared" si="11" ref="C73:K73">+(C78+C80+C81+C82)-(B78+B80+B81+B82)</f>
        <v>77888014</v>
      </c>
      <c r="D73" s="2">
        <f t="shared" si="11"/>
        <v>-58706834</v>
      </c>
      <c r="E73" s="2">
        <f t="shared" si="11"/>
        <v>5528047</v>
      </c>
      <c r="F73" s="2">
        <f>+(F78+F80+F81+F82)-(D78+D80+D81+D82)</f>
        <v>18115881</v>
      </c>
      <c r="G73" s="2">
        <f>+(G78+G80+G81+G82)-(D78+D80+D81+D82)</f>
        <v>18115881</v>
      </c>
      <c r="H73" s="2">
        <f>+(H78+H80+H81+H82)-(D78+D80+D81+D82)</f>
        <v>-23282515</v>
      </c>
      <c r="I73" s="2">
        <f>+(I78+I80+I81+I82)-(E78+E80+E81+E82)</f>
        <v>14019460</v>
      </c>
      <c r="J73" s="2">
        <f t="shared" si="11"/>
        <v>3383977</v>
      </c>
      <c r="K73" s="2">
        <f t="shared" si="11"/>
        <v>3566712</v>
      </c>
    </row>
    <row r="74" spans="1:11" ht="12.75" hidden="1">
      <c r="A74" s="2" t="s">
        <v>115</v>
      </c>
      <c r="B74" s="2">
        <f>+TREND(C74:E74)</f>
        <v>44416392.500000015</v>
      </c>
      <c r="C74" s="2">
        <f>+C73</f>
        <v>77888014</v>
      </c>
      <c r="D74" s="2">
        <f aca="true" t="shared" si="12" ref="D74:K74">+D73</f>
        <v>-58706834</v>
      </c>
      <c r="E74" s="2">
        <f t="shared" si="12"/>
        <v>5528047</v>
      </c>
      <c r="F74" s="2">
        <f t="shared" si="12"/>
        <v>18115881</v>
      </c>
      <c r="G74" s="2">
        <f t="shared" si="12"/>
        <v>18115881</v>
      </c>
      <c r="H74" s="2">
        <f t="shared" si="12"/>
        <v>-23282515</v>
      </c>
      <c r="I74" s="2">
        <f t="shared" si="12"/>
        <v>14019460</v>
      </c>
      <c r="J74" s="2">
        <f t="shared" si="12"/>
        <v>3383977</v>
      </c>
      <c r="K74" s="2">
        <f t="shared" si="12"/>
        <v>3566712</v>
      </c>
    </row>
    <row r="75" spans="1:11" ht="12.75" hidden="1">
      <c r="A75" s="2" t="s">
        <v>116</v>
      </c>
      <c r="B75" s="2">
        <f>+B84-(((B80+B81+B78)*B70)-B79)</f>
        <v>100417589.37609398</v>
      </c>
      <c r="C75" s="2">
        <f aca="true" t="shared" si="13" ref="C75:K75">+C84-(((C80+C81+C78)*C70)-C79)</f>
        <v>155691597</v>
      </c>
      <c r="D75" s="2">
        <f t="shared" si="13"/>
        <v>202609934</v>
      </c>
      <c r="E75" s="2">
        <f t="shared" si="13"/>
        <v>180541970</v>
      </c>
      <c r="F75" s="2">
        <f t="shared" si="13"/>
        <v>17688853</v>
      </c>
      <c r="G75" s="2">
        <f t="shared" si="13"/>
        <v>17688853</v>
      </c>
      <c r="H75" s="2">
        <f t="shared" si="13"/>
        <v>12259694</v>
      </c>
      <c r="I75" s="2">
        <f t="shared" si="13"/>
        <v>-21459879.501598567</v>
      </c>
      <c r="J75" s="2">
        <f t="shared" si="13"/>
        <v>-23079886.337473102</v>
      </c>
      <c r="K75" s="2">
        <f t="shared" si="13"/>
        <v>-24326193.304360077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74568055</v>
      </c>
      <c r="C77" s="3">
        <v>78996830</v>
      </c>
      <c r="D77" s="3">
        <v>96102805</v>
      </c>
      <c r="E77" s="3">
        <v>118011095</v>
      </c>
      <c r="F77" s="3">
        <v>123998056</v>
      </c>
      <c r="G77" s="3">
        <v>123998056</v>
      </c>
      <c r="H77" s="3">
        <v>52212029</v>
      </c>
      <c r="I77" s="3">
        <v>125662277</v>
      </c>
      <c r="J77" s="3">
        <v>132448145</v>
      </c>
      <c r="K77" s="3">
        <v>139600346</v>
      </c>
    </row>
    <row r="78" spans="1:11" ht="12.75" hidden="1">
      <c r="A78" s="1" t="s">
        <v>67</v>
      </c>
      <c r="B78" s="3">
        <v>0</v>
      </c>
      <c r="C78" s="3">
        <v>0</v>
      </c>
      <c r="D78" s="3">
        <v>90972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116871147</v>
      </c>
      <c r="C79" s="3">
        <v>155691597</v>
      </c>
      <c r="D79" s="3">
        <v>202609934</v>
      </c>
      <c r="E79" s="3">
        <v>180541970</v>
      </c>
      <c r="F79" s="3">
        <v>17688853</v>
      </c>
      <c r="G79" s="3">
        <v>17688853</v>
      </c>
      <c r="H79" s="3">
        <v>12259694</v>
      </c>
      <c r="I79" s="3">
        <v>31856687</v>
      </c>
      <c r="J79" s="3">
        <v>32883254</v>
      </c>
      <c r="K79" s="3">
        <v>34658949</v>
      </c>
    </row>
    <row r="80" spans="1:11" ht="12.75" hidden="1">
      <c r="A80" s="1" t="s">
        <v>69</v>
      </c>
      <c r="B80" s="3">
        <v>13558092</v>
      </c>
      <c r="C80" s="3">
        <v>81071203</v>
      </c>
      <c r="D80" s="3">
        <v>8340627</v>
      </c>
      <c r="E80" s="3">
        <v>15176987</v>
      </c>
      <c r="F80" s="3">
        <v>32417544</v>
      </c>
      <c r="G80" s="3">
        <v>32417544</v>
      </c>
      <c r="H80" s="3">
        <v>13463793</v>
      </c>
      <c r="I80" s="3">
        <v>41420564</v>
      </c>
      <c r="J80" s="3">
        <v>43657275</v>
      </c>
      <c r="K80" s="3">
        <v>46014768</v>
      </c>
    </row>
    <row r="81" spans="1:11" ht="12.75" hidden="1">
      <c r="A81" s="1" t="s">
        <v>70</v>
      </c>
      <c r="B81" s="3">
        <v>10379621</v>
      </c>
      <c r="C81" s="3">
        <v>20754524</v>
      </c>
      <c r="D81" s="3">
        <v>34687294</v>
      </c>
      <c r="E81" s="3">
        <v>33469953</v>
      </c>
      <c r="F81" s="3">
        <v>28817230</v>
      </c>
      <c r="G81" s="3">
        <v>28817230</v>
      </c>
      <c r="H81" s="3">
        <v>6372585</v>
      </c>
      <c r="I81" s="3">
        <v>21245836</v>
      </c>
      <c r="J81" s="3">
        <v>22393102</v>
      </c>
      <c r="K81" s="3">
        <v>23602320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1</v>
      </c>
    </row>
    <row r="83" spans="1:11" ht="12.75" hidden="1">
      <c r="A83" s="1" t="s">
        <v>72</v>
      </c>
      <c r="B83" s="3">
        <v>51254261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106913452</v>
      </c>
      <c r="J83" s="3">
        <v>112220618</v>
      </c>
      <c r="K83" s="3">
        <v>118280533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619647</v>
      </c>
      <c r="C7" s="6">
        <v>716468</v>
      </c>
      <c r="D7" s="23">
        <v>1066477</v>
      </c>
      <c r="E7" s="24">
        <v>500000</v>
      </c>
      <c r="F7" s="6">
        <v>900000</v>
      </c>
      <c r="G7" s="25">
        <v>900000</v>
      </c>
      <c r="H7" s="26">
        <v>1349523</v>
      </c>
      <c r="I7" s="24">
        <v>500000</v>
      </c>
      <c r="J7" s="6">
        <v>525000</v>
      </c>
      <c r="K7" s="25">
        <v>551250</v>
      </c>
    </row>
    <row r="8" spans="1:11" ht="13.5">
      <c r="A8" s="22" t="s">
        <v>21</v>
      </c>
      <c r="B8" s="6">
        <v>49515453</v>
      </c>
      <c r="C8" s="6">
        <v>38068942</v>
      </c>
      <c r="D8" s="23">
        <v>58832586</v>
      </c>
      <c r="E8" s="24">
        <v>54874734</v>
      </c>
      <c r="F8" s="6">
        <v>60789734</v>
      </c>
      <c r="G8" s="25">
        <v>60789734</v>
      </c>
      <c r="H8" s="26">
        <v>55798895</v>
      </c>
      <c r="I8" s="24">
        <v>56307000</v>
      </c>
      <c r="J8" s="6">
        <v>57920500</v>
      </c>
      <c r="K8" s="25">
        <v>60005775</v>
      </c>
    </row>
    <row r="9" spans="1:11" ht="13.5">
      <c r="A9" s="22" t="s">
        <v>22</v>
      </c>
      <c r="B9" s="6">
        <v>4427343</v>
      </c>
      <c r="C9" s="6">
        <v>5230244</v>
      </c>
      <c r="D9" s="23">
        <v>4230555</v>
      </c>
      <c r="E9" s="24">
        <v>4277310</v>
      </c>
      <c r="F9" s="6">
        <v>4910040</v>
      </c>
      <c r="G9" s="25">
        <v>4910040</v>
      </c>
      <c r="H9" s="26">
        <v>4526545</v>
      </c>
      <c r="I9" s="24">
        <v>3453700</v>
      </c>
      <c r="J9" s="6">
        <v>3574600</v>
      </c>
      <c r="K9" s="25">
        <v>3754630</v>
      </c>
    </row>
    <row r="10" spans="1:11" ht="25.5">
      <c r="A10" s="27" t="s">
        <v>106</v>
      </c>
      <c r="B10" s="28">
        <f>SUM(B5:B9)</f>
        <v>54562443</v>
      </c>
      <c r="C10" s="29">
        <f aca="true" t="shared" si="0" ref="C10:K10">SUM(C5:C9)</f>
        <v>44015654</v>
      </c>
      <c r="D10" s="30">
        <f t="shared" si="0"/>
        <v>64129618</v>
      </c>
      <c r="E10" s="28">
        <f t="shared" si="0"/>
        <v>59652044</v>
      </c>
      <c r="F10" s="29">
        <f t="shared" si="0"/>
        <v>66599774</v>
      </c>
      <c r="G10" s="31">
        <f t="shared" si="0"/>
        <v>66599774</v>
      </c>
      <c r="H10" s="32">
        <f t="shared" si="0"/>
        <v>61674963</v>
      </c>
      <c r="I10" s="28">
        <f t="shared" si="0"/>
        <v>60260700</v>
      </c>
      <c r="J10" s="29">
        <f t="shared" si="0"/>
        <v>62020100</v>
      </c>
      <c r="K10" s="31">
        <f t="shared" si="0"/>
        <v>64311655</v>
      </c>
    </row>
    <row r="11" spans="1:11" ht="13.5">
      <c r="A11" s="22" t="s">
        <v>23</v>
      </c>
      <c r="B11" s="6">
        <v>29282021</v>
      </c>
      <c r="C11" s="6">
        <v>32107933</v>
      </c>
      <c r="D11" s="23">
        <v>35379248</v>
      </c>
      <c r="E11" s="24">
        <v>37199835</v>
      </c>
      <c r="F11" s="6">
        <v>38619049</v>
      </c>
      <c r="G11" s="25">
        <v>38619049</v>
      </c>
      <c r="H11" s="26">
        <v>40141520</v>
      </c>
      <c r="I11" s="24">
        <v>41140200</v>
      </c>
      <c r="J11" s="6">
        <v>42506872</v>
      </c>
      <c r="K11" s="25">
        <v>44632212</v>
      </c>
    </row>
    <row r="12" spans="1:11" ht="13.5">
      <c r="A12" s="22" t="s">
        <v>24</v>
      </c>
      <c r="B12" s="6">
        <v>3884250</v>
      </c>
      <c r="C12" s="6">
        <v>4206320</v>
      </c>
      <c r="D12" s="23">
        <v>4323640</v>
      </c>
      <c r="E12" s="24">
        <v>4729214</v>
      </c>
      <c r="F12" s="6">
        <v>4736000</v>
      </c>
      <c r="G12" s="25">
        <v>4736000</v>
      </c>
      <c r="H12" s="26">
        <v>4899103</v>
      </c>
      <c r="I12" s="24">
        <v>4833665</v>
      </c>
      <c r="J12" s="6">
        <v>5075348</v>
      </c>
      <c r="K12" s="25">
        <v>5329116</v>
      </c>
    </row>
    <row r="13" spans="1:11" ht="13.5">
      <c r="A13" s="22" t="s">
        <v>107</v>
      </c>
      <c r="B13" s="6">
        <v>1862552</v>
      </c>
      <c r="C13" s="6">
        <v>1832299</v>
      </c>
      <c r="D13" s="23">
        <v>2079377</v>
      </c>
      <c r="E13" s="24">
        <v>2000000</v>
      </c>
      <c r="F13" s="6">
        <v>2000000</v>
      </c>
      <c r="G13" s="25">
        <v>2000000</v>
      </c>
      <c r="H13" s="26">
        <v>1202056</v>
      </c>
      <c r="I13" s="24">
        <v>2000000</v>
      </c>
      <c r="J13" s="6">
        <v>2000000</v>
      </c>
      <c r="K13" s="25">
        <v>2000000</v>
      </c>
    </row>
    <row r="14" spans="1:11" ht="13.5">
      <c r="A14" s="22" t="s">
        <v>25</v>
      </c>
      <c r="B14" s="6">
        <v>2450520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225652</v>
      </c>
      <c r="C15" s="6">
        <v>2256539</v>
      </c>
      <c r="D15" s="23">
        <v>3227273</v>
      </c>
      <c r="E15" s="24">
        <v>1780000</v>
      </c>
      <c r="F15" s="6">
        <v>2515000</v>
      </c>
      <c r="G15" s="25">
        <v>2515000</v>
      </c>
      <c r="H15" s="26">
        <v>2214244</v>
      </c>
      <c r="I15" s="24">
        <v>1823763</v>
      </c>
      <c r="J15" s="6">
        <v>1729980</v>
      </c>
      <c r="K15" s="25">
        <v>1816479</v>
      </c>
    </row>
    <row r="16" spans="1:11" ht="13.5">
      <c r="A16" s="22" t="s">
        <v>21</v>
      </c>
      <c r="B16" s="6">
        <v>6013922</v>
      </c>
      <c r="C16" s="6">
        <v>316507</v>
      </c>
      <c r="D16" s="23">
        <v>3879281</v>
      </c>
      <c r="E16" s="24">
        <v>367710</v>
      </c>
      <c r="F16" s="6">
        <v>450000</v>
      </c>
      <c r="G16" s="25">
        <v>450000</v>
      </c>
      <c r="H16" s="26">
        <v>507762</v>
      </c>
      <c r="I16" s="24">
        <v>750000</v>
      </c>
      <c r="J16" s="6">
        <v>787500</v>
      </c>
      <c r="K16" s="25">
        <v>826875</v>
      </c>
    </row>
    <row r="17" spans="1:11" ht="13.5">
      <c r="A17" s="22" t="s">
        <v>27</v>
      </c>
      <c r="B17" s="6">
        <v>10189181</v>
      </c>
      <c r="C17" s="6">
        <v>16205095</v>
      </c>
      <c r="D17" s="23">
        <v>15061214</v>
      </c>
      <c r="E17" s="24">
        <v>15170107</v>
      </c>
      <c r="F17" s="6">
        <v>22342005</v>
      </c>
      <c r="G17" s="25">
        <v>22342005</v>
      </c>
      <c r="H17" s="26">
        <v>14650754</v>
      </c>
      <c r="I17" s="24">
        <v>13324539</v>
      </c>
      <c r="J17" s="6">
        <v>13868575</v>
      </c>
      <c r="K17" s="25">
        <v>14562007</v>
      </c>
    </row>
    <row r="18" spans="1:11" ht="13.5">
      <c r="A18" s="33" t="s">
        <v>28</v>
      </c>
      <c r="B18" s="34">
        <f>SUM(B11:B17)</f>
        <v>53908098</v>
      </c>
      <c r="C18" s="35">
        <f aca="true" t="shared" si="1" ref="C18:K18">SUM(C11:C17)</f>
        <v>56924693</v>
      </c>
      <c r="D18" s="36">
        <f t="shared" si="1"/>
        <v>63950033</v>
      </c>
      <c r="E18" s="34">
        <f t="shared" si="1"/>
        <v>61246866</v>
      </c>
      <c r="F18" s="35">
        <f t="shared" si="1"/>
        <v>70662054</v>
      </c>
      <c r="G18" s="37">
        <f t="shared" si="1"/>
        <v>70662054</v>
      </c>
      <c r="H18" s="38">
        <f t="shared" si="1"/>
        <v>63615439</v>
      </c>
      <c r="I18" s="34">
        <f t="shared" si="1"/>
        <v>63872167</v>
      </c>
      <c r="J18" s="35">
        <f t="shared" si="1"/>
        <v>65968275</v>
      </c>
      <c r="K18" s="37">
        <f t="shared" si="1"/>
        <v>69166689</v>
      </c>
    </row>
    <row r="19" spans="1:11" ht="13.5">
      <c r="A19" s="33" t="s">
        <v>29</v>
      </c>
      <c r="B19" s="39">
        <f>+B10-B18</f>
        <v>654345</v>
      </c>
      <c r="C19" s="40">
        <f aca="true" t="shared" si="2" ref="C19:K19">+C10-C18</f>
        <v>-12909039</v>
      </c>
      <c r="D19" s="41">
        <f t="shared" si="2"/>
        <v>179585</v>
      </c>
      <c r="E19" s="39">
        <f t="shared" si="2"/>
        <v>-1594822</v>
      </c>
      <c r="F19" s="40">
        <f t="shared" si="2"/>
        <v>-4062280</v>
      </c>
      <c r="G19" s="42">
        <f t="shared" si="2"/>
        <v>-4062280</v>
      </c>
      <c r="H19" s="43">
        <f t="shared" si="2"/>
        <v>-1940476</v>
      </c>
      <c r="I19" s="39">
        <f t="shared" si="2"/>
        <v>-3611467</v>
      </c>
      <c r="J19" s="40">
        <f t="shared" si="2"/>
        <v>-3948175</v>
      </c>
      <c r="K19" s="42">
        <f t="shared" si="2"/>
        <v>-4855034</v>
      </c>
    </row>
    <row r="20" spans="1:11" ht="25.5">
      <c r="A20" s="44" t="s">
        <v>30</v>
      </c>
      <c r="B20" s="45">
        <v>0</v>
      </c>
      <c r="C20" s="46">
        <v>11504215</v>
      </c>
      <c r="D20" s="47">
        <v>4023430</v>
      </c>
      <c r="E20" s="45">
        <v>3434000</v>
      </c>
      <c r="F20" s="46">
        <v>4154000</v>
      </c>
      <c r="G20" s="48">
        <v>4154000</v>
      </c>
      <c r="H20" s="49">
        <v>4154000</v>
      </c>
      <c r="I20" s="45">
        <v>3034000</v>
      </c>
      <c r="J20" s="46">
        <v>3200000</v>
      </c>
      <c r="K20" s="48">
        <v>3386000</v>
      </c>
    </row>
    <row r="21" spans="1:11" ht="63.75">
      <c r="A21" s="50" t="s">
        <v>108</v>
      </c>
      <c r="B21" s="51">
        <v>0</v>
      </c>
      <c r="C21" s="52">
        <v>350000</v>
      </c>
      <c r="D21" s="53">
        <v>0</v>
      </c>
      <c r="E21" s="51">
        <v>0</v>
      </c>
      <c r="F21" s="52">
        <v>334829</v>
      </c>
      <c r="G21" s="54">
        <v>334829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654345</v>
      </c>
      <c r="C22" s="58">
        <f aca="true" t="shared" si="3" ref="C22:K22">SUM(C19:C21)</f>
        <v>-1054824</v>
      </c>
      <c r="D22" s="59">
        <f t="shared" si="3"/>
        <v>4203015</v>
      </c>
      <c r="E22" s="57">
        <f t="shared" si="3"/>
        <v>1839178</v>
      </c>
      <c r="F22" s="58">
        <f t="shared" si="3"/>
        <v>426549</v>
      </c>
      <c r="G22" s="60">
        <f t="shared" si="3"/>
        <v>426549</v>
      </c>
      <c r="H22" s="61">
        <f t="shared" si="3"/>
        <v>2213524</v>
      </c>
      <c r="I22" s="57">
        <f t="shared" si="3"/>
        <v>-577467</v>
      </c>
      <c r="J22" s="58">
        <f t="shared" si="3"/>
        <v>-748175</v>
      </c>
      <c r="K22" s="60">
        <f t="shared" si="3"/>
        <v>-1469034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654345</v>
      </c>
      <c r="C24" s="40">
        <f aca="true" t="shared" si="4" ref="C24:K24">SUM(C22:C23)</f>
        <v>-1054824</v>
      </c>
      <c r="D24" s="41">
        <f t="shared" si="4"/>
        <v>4203015</v>
      </c>
      <c r="E24" s="39">
        <f t="shared" si="4"/>
        <v>1839178</v>
      </c>
      <c r="F24" s="40">
        <f t="shared" si="4"/>
        <v>426549</v>
      </c>
      <c r="G24" s="42">
        <f t="shared" si="4"/>
        <v>426549</v>
      </c>
      <c r="H24" s="43">
        <f t="shared" si="4"/>
        <v>2213524</v>
      </c>
      <c r="I24" s="39">
        <f t="shared" si="4"/>
        <v>-577467</v>
      </c>
      <c r="J24" s="40">
        <f t="shared" si="4"/>
        <v>-748175</v>
      </c>
      <c r="K24" s="42">
        <f t="shared" si="4"/>
        <v>-1469034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2294444</v>
      </c>
      <c r="C27" s="7">
        <v>256034</v>
      </c>
      <c r="D27" s="69">
        <v>3321048</v>
      </c>
      <c r="E27" s="70">
        <v>900000</v>
      </c>
      <c r="F27" s="7">
        <v>1350000</v>
      </c>
      <c r="G27" s="71">
        <v>1350000</v>
      </c>
      <c r="H27" s="72">
        <v>569211</v>
      </c>
      <c r="I27" s="70">
        <v>1500000</v>
      </c>
      <c r="J27" s="7">
        <v>1350000</v>
      </c>
      <c r="K27" s="71">
        <v>1350000</v>
      </c>
    </row>
    <row r="28" spans="1:11" ht="13.5">
      <c r="A28" s="73" t="s">
        <v>34</v>
      </c>
      <c r="B28" s="6">
        <v>0</v>
      </c>
      <c r="C28" s="6">
        <v>0</v>
      </c>
      <c r="D28" s="23">
        <v>272409</v>
      </c>
      <c r="E28" s="24">
        <v>900000</v>
      </c>
      <c r="F28" s="6">
        <v>1100000</v>
      </c>
      <c r="G28" s="25">
        <v>1100000</v>
      </c>
      <c r="H28" s="26">
        <v>0</v>
      </c>
      <c r="I28" s="24">
        <v>600000</v>
      </c>
      <c r="J28" s="6">
        <v>1100000</v>
      </c>
      <c r="K28" s="25">
        <v>1100000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2294444</v>
      </c>
      <c r="C31" s="6">
        <v>0</v>
      </c>
      <c r="D31" s="23">
        <v>3047828</v>
      </c>
      <c r="E31" s="24">
        <v>0</v>
      </c>
      <c r="F31" s="6">
        <v>250000</v>
      </c>
      <c r="G31" s="25">
        <v>250000</v>
      </c>
      <c r="H31" s="26">
        <v>0</v>
      </c>
      <c r="I31" s="24">
        <v>900000</v>
      </c>
      <c r="J31" s="6">
        <v>250000</v>
      </c>
      <c r="K31" s="25">
        <v>250000</v>
      </c>
    </row>
    <row r="32" spans="1:11" ht="13.5">
      <c r="A32" s="33" t="s">
        <v>37</v>
      </c>
      <c r="B32" s="7">
        <f>SUM(B28:B31)</f>
        <v>2294444</v>
      </c>
      <c r="C32" s="7">
        <f aca="true" t="shared" si="5" ref="C32:K32">SUM(C28:C31)</f>
        <v>0</v>
      </c>
      <c r="D32" s="69">
        <f t="shared" si="5"/>
        <v>3320237</v>
      </c>
      <c r="E32" s="70">
        <f t="shared" si="5"/>
        <v>900000</v>
      </c>
      <c r="F32" s="7">
        <f t="shared" si="5"/>
        <v>1350000</v>
      </c>
      <c r="G32" s="71">
        <f t="shared" si="5"/>
        <v>1350000</v>
      </c>
      <c r="H32" s="72">
        <f t="shared" si="5"/>
        <v>0</v>
      </c>
      <c r="I32" s="70">
        <f t="shared" si="5"/>
        <v>1500000</v>
      </c>
      <c r="J32" s="7">
        <f t="shared" si="5"/>
        <v>1350000</v>
      </c>
      <c r="K32" s="71">
        <f t="shared" si="5"/>
        <v>1350000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5412498</v>
      </c>
      <c r="C35" s="6">
        <v>3663495</v>
      </c>
      <c r="D35" s="23">
        <v>13971863</v>
      </c>
      <c r="E35" s="24">
        <v>-218353</v>
      </c>
      <c r="F35" s="6">
        <v>-10621911</v>
      </c>
      <c r="G35" s="25">
        <v>-10621911</v>
      </c>
      <c r="H35" s="26">
        <v>13813827</v>
      </c>
      <c r="I35" s="24">
        <v>14529225</v>
      </c>
      <c r="J35" s="6">
        <v>14529225</v>
      </c>
      <c r="K35" s="25">
        <v>14529225</v>
      </c>
    </row>
    <row r="36" spans="1:11" ht="13.5">
      <c r="A36" s="22" t="s">
        <v>40</v>
      </c>
      <c r="B36" s="6">
        <v>13089639</v>
      </c>
      <c r="C36" s="6">
        <v>-72797</v>
      </c>
      <c r="D36" s="23">
        <v>2085639</v>
      </c>
      <c r="E36" s="24">
        <v>-11385389</v>
      </c>
      <c r="F36" s="6">
        <v>15052880</v>
      </c>
      <c r="G36" s="25">
        <v>15052880</v>
      </c>
      <c r="H36" s="26">
        <v>4107057</v>
      </c>
      <c r="I36" s="24">
        <v>16367788</v>
      </c>
      <c r="J36" s="6">
        <v>16217788</v>
      </c>
      <c r="K36" s="25">
        <v>16217788</v>
      </c>
    </row>
    <row r="37" spans="1:11" ht="13.5">
      <c r="A37" s="22" t="s">
        <v>41</v>
      </c>
      <c r="B37" s="6">
        <v>13050578</v>
      </c>
      <c r="C37" s="6">
        <v>8272561</v>
      </c>
      <c r="D37" s="23">
        <v>12680121</v>
      </c>
      <c r="E37" s="24">
        <v>-13442920</v>
      </c>
      <c r="F37" s="6">
        <v>4004420</v>
      </c>
      <c r="G37" s="25">
        <v>4004420</v>
      </c>
      <c r="H37" s="26">
        <v>13381659</v>
      </c>
      <c r="I37" s="24">
        <v>31474480</v>
      </c>
      <c r="J37" s="6">
        <v>31495188</v>
      </c>
      <c r="K37" s="25">
        <v>32216047</v>
      </c>
    </row>
    <row r="38" spans="1:11" ht="13.5">
      <c r="A38" s="22" t="s">
        <v>42</v>
      </c>
      <c r="B38" s="6">
        <v>15793216</v>
      </c>
      <c r="C38" s="6">
        <v>6714614</v>
      </c>
      <c r="D38" s="23">
        <v>8317100</v>
      </c>
      <c r="E38" s="24">
        <v>0</v>
      </c>
      <c r="F38" s="6">
        <v>0</v>
      </c>
      <c r="G38" s="25">
        <v>0</v>
      </c>
      <c r="H38" s="26">
        <v>6033598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-10341657</v>
      </c>
      <c r="C39" s="6">
        <v>-10341660</v>
      </c>
      <c r="D39" s="23">
        <v>-4939722</v>
      </c>
      <c r="E39" s="24">
        <v>1839178</v>
      </c>
      <c r="F39" s="6">
        <v>426549</v>
      </c>
      <c r="G39" s="25">
        <v>426549</v>
      </c>
      <c r="H39" s="26">
        <v>-677816</v>
      </c>
      <c r="I39" s="24">
        <v>-577467</v>
      </c>
      <c r="J39" s="6">
        <v>-748175</v>
      </c>
      <c r="K39" s="25">
        <v>-1469034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3404636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-2294444</v>
      </c>
      <c r="C43" s="6">
        <v>13439599</v>
      </c>
      <c r="D43" s="23">
        <v>-654790</v>
      </c>
      <c r="E43" s="24">
        <v>-13862087</v>
      </c>
      <c r="F43" s="6">
        <v>2242186</v>
      </c>
      <c r="G43" s="25">
        <v>2242186</v>
      </c>
      <c r="H43" s="26">
        <v>-11684071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1525554</v>
      </c>
      <c r="C44" s="6">
        <v>1000000</v>
      </c>
      <c r="D44" s="23">
        <v>0</v>
      </c>
      <c r="E44" s="24">
        <v>85000</v>
      </c>
      <c r="F44" s="6">
        <v>85000</v>
      </c>
      <c r="G44" s="25">
        <v>85000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3185954</v>
      </c>
      <c r="C45" s="7">
        <v>17189181</v>
      </c>
      <c r="D45" s="69">
        <v>2599269</v>
      </c>
      <c r="E45" s="70">
        <v>-13777087</v>
      </c>
      <c r="F45" s="7">
        <v>2327186</v>
      </c>
      <c r="G45" s="71">
        <v>2327186</v>
      </c>
      <c r="H45" s="72">
        <v>24206434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3185954</v>
      </c>
      <c r="C48" s="6">
        <v>3254060</v>
      </c>
      <c r="D48" s="23">
        <v>12048442</v>
      </c>
      <c r="E48" s="24">
        <v>634224</v>
      </c>
      <c r="F48" s="6">
        <v>0</v>
      </c>
      <c r="G48" s="25">
        <v>0</v>
      </c>
      <c r="H48" s="26">
        <v>11986006</v>
      </c>
      <c r="I48" s="24">
        <v>12048442</v>
      </c>
      <c r="J48" s="6">
        <v>12048442</v>
      </c>
      <c r="K48" s="25">
        <v>12048442</v>
      </c>
    </row>
    <row r="49" spans="1:11" ht="13.5">
      <c r="A49" s="22" t="s">
        <v>51</v>
      </c>
      <c r="B49" s="6">
        <f>+B75</f>
        <v>9407497.676358845</v>
      </c>
      <c r="C49" s="6">
        <f aca="true" t="shared" si="6" ref="C49:K49">+C75</f>
        <v>6395673</v>
      </c>
      <c r="D49" s="23">
        <f t="shared" si="6"/>
        <v>11687928</v>
      </c>
      <c r="E49" s="24">
        <f t="shared" si="6"/>
        <v>-13527920</v>
      </c>
      <c r="F49" s="6">
        <f t="shared" si="6"/>
        <v>4004420</v>
      </c>
      <c r="G49" s="25">
        <f t="shared" si="6"/>
        <v>4004420</v>
      </c>
      <c r="H49" s="26">
        <f t="shared" si="6"/>
        <v>12389466</v>
      </c>
      <c r="I49" s="24">
        <f t="shared" si="6"/>
        <v>310548</v>
      </c>
      <c r="J49" s="6">
        <f t="shared" si="6"/>
        <v>310548</v>
      </c>
      <c r="K49" s="25">
        <f t="shared" si="6"/>
        <v>310548</v>
      </c>
    </row>
    <row r="50" spans="1:11" ht="13.5">
      <c r="A50" s="33" t="s">
        <v>52</v>
      </c>
      <c r="B50" s="7">
        <f>+B48-B49</f>
        <v>-6221543.676358845</v>
      </c>
      <c r="C50" s="7">
        <f aca="true" t="shared" si="7" ref="C50:K50">+C48-C49</f>
        <v>-3141613</v>
      </c>
      <c r="D50" s="69">
        <f t="shared" si="7"/>
        <v>360514</v>
      </c>
      <c r="E50" s="70">
        <f t="shared" si="7"/>
        <v>14162144</v>
      </c>
      <c r="F50" s="7">
        <f t="shared" si="7"/>
        <v>-4004420</v>
      </c>
      <c r="G50" s="71">
        <f t="shared" si="7"/>
        <v>-4004420</v>
      </c>
      <c r="H50" s="72">
        <f t="shared" si="7"/>
        <v>-403460</v>
      </c>
      <c r="I50" s="70">
        <f t="shared" si="7"/>
        <v>11737894</v>
      </c>
      <c r="J50" s="7">
        <f t="shared" si="7"/>
        <v>11737894</v>
      </c>
      <c r="K50" s="71">
        <f t="shared" si="7"/>
        <v>11737894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13077639</v>
      </c>
      <c r="C53" s="6">
        <v>13366802</v>
      </c>
      <c r="D53" s="23">
        <v>14870448</v>
      </c>
      <c r="E53" s="24">
        <v>-12462667</v>
      </c>
      <c r="F53" s="6">
        <v>16217788</v>
      </c>
      <c r="G53" s="25">
        <v>16217788</v>
      </c>
      <c r="H53" s="26">
        <v>14234824</v>
      </c>
      <c r="I53" s="24">
        <v>16367788</v>
      </c>
      <c r="J53" s="6">
        <v>16217788</v>
      </c>
      <c r="K53" s="25">
        <v>16217788</v>
      </c>
    </row>
    <row r="54" spans="1:11" ht="13.5">
      <c r="A54" s="22" t="s">
        <v>55</v>
      </c>
      <c r="B54" s="6">
        <v>1862552</v>
      </c>
      <c r="C54" s="6">
        <v>0</v>
      </c>
      <c r="D54" s="23">
        <v>2079377</v>
      </c>
      <c r="E54" s="24">
        <v>2000000</v>
      </c>
      <c r="F54" s="6">
        <v>2000000</v>
      </c>
      <c r="G54" s="25">
        <v>2000000</v>
      </c>
      <c r="H54" s="26">
        <v>1202056</v>
      </c>
      <c r="I54" s="24">
        <v>2000000</v>
      </c>
      <c r="J54" s="6">
        <v>2000000</v>
      </c>
      <c r="K54" s="25">
        <v>2000000</v>
      </c>
    </row>
    <row r="55" spans="1:11" ht="13.5">
      <c r="A55" s="22" t="s">
        <v>56</v>
      </c>
      <c r="B55" s="6">
        <v>0</v>
      </c>
      <c r="C55" s="6">
        <v>256034</v>
      </c>
      <c r="D55" s="23">
        <v>3321048</v>
      </c>
      <c r="E55" s="24">
        <v>900000</v>
      </c>
      <c r="F55" s="6">
        <v>1350000</v>
      </c>
      <c r="G55" s="25">
        <v>1350000</v>
      </c>
      <c r="H55" s="26">
        <v>569211</v>
      </c>
      <c r="I55" s="24">
        <v>1500000</v>
      </c>
      <c r="J55" s="6">
        <v>1350000</v>
      </c>
      <c r="K55" s="25">
        <v>1350000</v>
      </c>
    </row>
    <row r="56" spans="1:11" ht="13.5">
      <c r="A56" s="22" t="s">
        <v>57</v>
      </c>
      <c r="B56" s="6">
        <v>225652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0.5384192597973729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2195320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4077343</v>
      </c>
      <c r="C72" s="2">
        <f aca="true" t="shared" si="10" ref="C72:K72">+C77</f>
        <v>5230244</v>
      </c>
      <c r="D72" s="2">
        <f t="shared" si="10"/>
        <v>4230555</v>
      </c>
      <c r="E72" s="2">
        <f t="shared" si="10"/>
        <v>4277310</v>
      </c>
      <c r="F72" s="2">
        <f t="shared" si="10"/>
        <v>4910040</v>
      </c>
      <c r="G72" s="2">
        <f t="shared" si="10"/>
        <v>4910040</v>
      </c>
      <c r="H72" s="2">
        <f t="shared" si="10"/>
        <v>4526545</v>
      </c>
      <c r="I72" s="2">
        <f t="shared" si="10"/>
        <v>3453700</v>
      </c>
      <c r="J72" s="2">
        <f t="shared" si="10"/>
        <v>3574600</v>
      </c>
      <c r="K72" s="2">
        <f t="shared" si="10"/>
        <v>3754630</v>
      </c>
    </row>
    <row r="73" spans="1:11" ht="12.75" hidden="1">
      <c r="A73" s="2" t="s">
        <v>114</v>
      </c>
      <c r="B73" s="2">
        <f>+B74</f>
        <v>-13838679.499999996</v>
      </c>
      <c r="C73" s="2">
        <f aca="true" t="shared" si="11" ref="C73:K73">+(C78+C80+C81+C82)-(B78+B80+B81+B82)</f>
        <v>-15256708</v>
      </c>
      <c r="D73" s="2">
        <f t="shared" si="11"/>
        <v>2168776</v>
      </c>
      <c r="E73" s="2">
        <f t="shared" si="11"/>
        <v>11086089</v>
      </c>
      <c r="F73" s="2">
        <f>+(F78+F80+F81+F82)-(D78+D80+D81+D82)</f>
        <v>-925431</v>
      </c>
      <c r="G73" s="2">
        <f>+(G78+G80+G81+G82)-(D78+D80+D81+D82)</f>
        <v>-925431</v>
      </c>
      <c r="H73" s="2">
        <f>+(H78+H80+H81+H82)-(D78+D80+D81+D82)</f>
        <v>1005138</v>
      </c>
      <c r="I73" s="2">
        <f>+(I78+I80+I81+I82)-(E78+E80+E81+E82)</f>
        <v>2256082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115</v>
      </c>
      <c r="B74" s="2">
        <f>+TREND(C74:E74)</f>
        <v>-13838679.499999996</v>
      </c>
      <c r="C74" s="2">
        <f>+C73</f>
        <v>-15256708</v>
      </c>
      <c r="D74" s="2">
        <f aca="true" t="shared" si="12" ref="D74:K74">+D73</f>
        <v>2168776</v>
      </c>
      <c r="E74" s="2">
        <f t="shared" si="12"/>
        <v>11086089</v>
      </c>
      <c r="F74" s="2">
        <f t="shared" si="12"/>
        <v>-925431</v>
      </c>
      <c r="G74" s="2">
        <f t="shared" si="12"/>
        <v>-925431</v>
      </c>
      <c r="H74" s="2">
        <f t="shared" si="12"/>
        <v>1005138</v>
      </c>
      <c r="I74" s="2">
        <f t="shared" si="12"/>
        <v>2256082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116</v>
      </c>
      <c r="B75" s="2">
        <f>+B84-(((B80+B81+B78)*B70)-B79)</f>
        <v>9407497.676358845</v>
      </c>
      <c r="C75" s="2">
        <f aca="true" t="shared" si="13" ref="C75:K75">+C84-(((C80+C81+C78)*C70)-C79)</f>
        <v>6395673</v>
      </c>
      <c r="D75" s="2">
        <f t="shared" si="13"/>
        <v>11687928</v>
      </c>
      <c r="E75" s="2">
        <f t="shared" si="13"/>
        <v>-13527920</v>
      </c>
      <c r="F75" s="2">
        <f t="shared" si="13"/>
        <v>4004420</v>
      </c>
      <c r="G75" s="2">
        <f t="shared" si="13"/>
        <v>4004420</v>
      </c>
      <c r="H75" s="2">
        <f t="shared" si="13"/>
        <v>12389466</v>
      </c>
      <c r="I75" s="2">
        <f t="shared" si="13"/>
        <v>310548</v>
      </c>
      <c r="J75" s="2">
        <f t="shared" si="13"/>
        <v>310548</v>
      </c>
      <c r="K75" s="2">
        <f t="shared" si="13"/>
        <v>310548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4077343</v>
      </c>
      <c r="C77" s="3">
        <v>5230244</v>
      </c>
      <c r="D77" s="3">
        <v>4230555</v>
      </c>
      <c r="E77" s="3">
        <v>4277310</v>
      </c>
      <c r="F77" s="3">
        <v>4910040</v>
      </c>
      <c r="G77" s="3">
        <v>4910040</v>
      </c>
      <c r="H77" s="3">
        <v>4526545</v>
      </c>
      <c r="I77" s="3">
        <v>3453700</v>
      </c>
      <c r="J77" s="3">
        <v>3574600</v>
      </c>
      <c r="K77" s="3">
        <v>3754630</v>
      </c>
    </row>
    <row r="78" spans="1:11" ht="12.75" hidden="1">
      <c r="A78" s="1" t="s">
        <v>67</v>
      </c>
      <c r="B78" s="3">
        <v>0</v>
      </c>
      <c r="C78" s="3">
        <v>-13439599</v>
      </c>
      <c r="D78" s="3">
        <v>-12784809</v>
      </c>
      <c r="E78" s="3">
        <v>1077278</v>
      </c>
      <c r="F78" s="3">
        <v>-1164908</v>
      </c>
      <c r="G78" s="3">
        <v>-1164908</v>
      </c>
      <c r="H78" s="3">
        <v>-11684071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10603406</v>
      </c>
      <c r="C79" s="3">
        <v>6395673</v>
      </c>
      <c r="D79" s="3">
        <v>11687928</v>
      </c>
      <c r="E79" s="3">
        <v>-13527920</v>
      </c>
      <c r="F79" s="3">
        <v>4004420</v>
      </c>
      <c r="G79" s="3">
        <v>4004420</v>
      </c>
      <c r="H79" s="3">
        <v>12389466</v>
      </c>
      <c r="I79" s="3">
        <v>310548</v>
      </c>
      <c r="J79" s="3">
        <v>310548</v>
      </c>
      <c r="K79" s="3">
        <v>310548</v>
      </c>
    </row>
    <row r="80" spans="1:11" ht="12.75" hidden="1">
      <c r="A80" s="1" t="s">
        <v>69</v>
      </c>
      <c r="B80" s="3">
        <v>0</v>
      </c>
      <c r="C80" s="3">
        <v>747315</v>
      </c>
      <c r="D80" s="3">
        <v>1797119</v>
      </c>
      <c r="E80" s="3">
        <v>-852577</v>
      </c>
      <c r="F80" s="3">
        <v>2480783</v>
      </c>
      <c r="G80" s="3">
        <v>2480783</v>
      </c>
      <c r="H80" s="3">
        <v>1797119</v>
      </c>
      <c r="I80" s="3">
        <v>2480783</v>
      </c>
      <c r="J80" s="3">
        <v>2480783</v>
      </c>
      <c r="K80" s="3">
        <v>2480783</v>
      </c>
    </row>
    <row r="81" spans="1:11" ht="12.75" hidden="1">
      <c r="A81" s="1" t="s">
        <v>70</v>
      </c>
      <c r="B81" s="3">
        <v>2221147</v>
      </c>
      <c r="C81" s="3">
        <v>-337880</v>
      </c>
      <c r="D81" s="3">
        <v>126302</v>
      </c>
      <c r="E81" s="3">
        <v>0</v>
      </c>
      <c r="F81" s="3">
        <v>0</v>
      </c>
      <c r="G81" s="3">
        <v>0</v>
      </c>
      <c r="H81" s="3">
        <v>30702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5397</v>
      </c>
      <c r="C82" s="3">
        <v>0</v>
      </c>
      <c r="D82" s="3">
        <v>0</v>
      </c>
      <c r="E82" s="3">
        <v>0</v>
      </c>
      <c r="F82" s="3">
        <v>-13102694</v>
      </c>
      <c r="G82" s="3">
        <v>-13102694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2195320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12544777</v>
      </c>
      <c r="C5" s="6">
        <v>20484283</v>
      </c>
      <c r="D5" s="23">
        <v>17560030</v>
      </c>
      <c r="E5" s="24">
        <v>22739700</v>
      </c>
      <c r="F5" s="6">
        <v>22465001</v>
      </c>
      <c r="G5" s="25">
        <v>22465001</v>
      </c>
      <c r="H5" s="26">
        <v>19010112</v>
      </c>
      <c r="I5" s="24">
        <v>24103868</v>
      </c>
      <c r="J5" s="6">
        <v>25550101</v>
      </c>
      <c r="K5" s="25">
        <v>25550102</v>
      </c>
    </row>
    <row r="6" spans="1:11" ht="13.5">
      <c r="A6" s="22" t="s">
        <v>19</v>
      </c>
      <c r="B6" s="6">
        <v>87223107</v>
      </c>
      <c r="C6" s="6">
        <v>79153213</v>
      </c>
      <c r="D6" s="23">
        <v>114335042</v>
      </c>
      <c r="E6" s="24">
        <v>124640324</v>
      </c>
      <c r="F6" s="6">
        <v>105448829</v>
      </c>
      <c r="G6" s="25">
        <v>105448829</v>
      </c>
      <c r="H6" s="26">
        <v>79521359</v>
      </c>
      <c r="I6" s="24">
        <v>122985174</v>
      </c>
      <c r="J6" s="6">
        <v>130263760</v>
      </c>
      <c r="K6" s="25">
        <v>139680006</v>
      </c>
    </row>
    <row r="7" spans="1:11" ht="13.5">
      <c r="A7" s="22" t="s">
        <v>20</v>
      </c>
      <c r="B7" s="6">
        <v>219000</v>
      </c>
      <c r="C7" s="6">
        <v>205296</v>
      </c>
      <c r="D7" s="23">
        <v>12875173</v>
      </c>
      <c r="E7" s="24">
        <v>217000</v>
      </c>
      <c r="F7" s="6">
        <v>220000</v>
      </c>
      <c r="G7" s="25">
        <v>220000</v>
      </c>
      <c r="H7" s="26">
        <v>11944369</v>
      </c>
      <c r="I7" s="24">
        <v>0</v>
      </c>
      <c r="J7" s="6">
        <v>0</v>
      </c>
      <c r="K7" s="25">
        <v>1</v>
      </c>
    </row>
    <row r="8" spans="1:11" ht="13.5">
      <c r="A8" s="22" t="s">
        <v>21</v>
      </c>
      <c r="B8" s="6">
        <v>59271421</v>
      </c>
      <c r="C8" s="6">
        <v>68735549</v>
      </c>
      <c r="D8" s="23">
        <v>76548000</v>
      </c>
      <c r="E8" s="24">
        <v>92398318</v>
      </c>
      <c r="F8" s="6">
        <v>109188502</v>
      </c>
      <c r="G8" s="25">
        <v>109188502</v>
      </c>
      <c r="H8" s="26">
        <v>78147986</v>
      </c>
      <c r="I8" s="24">
        <v>97068003</v>
      </c>
      <c r="J8" s="6">
        <v>104541000</v>
      </c>
      <c r="K8" s="25">
        <v>113154000</v>
      </c>
    </row>
    <row r="9" spans="1:11" ht="13.5">
      <c r="A9" s="22" t="s">
        <v>22</v>
      </c>
      <c r="B9" s="6">
        <v>20991798</v>
      </c>
      <c r="C9" s="6">
        <v>11204798</v>
      </c>
      <c r="D9" s="23">
        <v>7261322</v>
      </c>
      <c r="E9" s="24">
        <v>23164890</v>
      </c>
      <c r="F9" s="6">
        <v>14305171</v>
      </c>
      <c r="G9" s="25">
        <v>14305171</v>
      </c>
      <c r="H9" s="26">
        <v>8128393</v>
      </c>
      <c r="I9" s="24">
        <v>13168418</v>
      </c>
      <c r="J9" s="6">
        <v>14884959</v>
      </c>
      <c r="K9" s="25">
        <v>15147095</v>
      </c>
    </row>
    <row r="10" spans="1:11" ht="25.5">
      <c r="A10" s="27" t="s">
        <v>106</v>
      </c>
      <c r="B10" s="28">
        <f>SUM(B5:B9)</f>
        <v>180250103</v>
      </c>
      <c r="C10" s="29">
        <f aca="true" t="shared" si="0" ref="C10:K10">SUM(C5:C9)</f>
        <v>179783139</v>
      </c>
      <c r="D10" s="30">
        <f t="shared" si="0"/>
        <v>228579567</v>
      </c>
      <c r="E10" s="28">
        <f t="shared" si="0"/>
        <v>263160232</v>
      </c>
      <c r="F10" s="29">
        <f t="shared" si="0"/>
        <v>251627503</v>
      </c>
      <c r="G10" s="31">
        <f t="shared" si="0"/>
        <v>251627503</v>
      </c>
      <c r="H10" s="32">
        <f t="shared" si="0"/>
        <v>196752219</v>
      </c>
      <c r="I10" s="28">
        <f t="shared" si="0"/>
        <v>257325463</v>
      </c>
      <c r="J10" s="29">
        <f t="shared" si="0"/>
        <v>275239820</v>
      </c>
      <c r="K10" s="31">
        <f t="shared" si="0"/>
        <v>293531204</v>
      </c>
    </row>
    <row r="11" spans="1:11" ht="13.5">
      <c r="A11" s="22" t="s">
        <v>23</v>
      </c>
      <c r="B11" s="6">
        <v>97331137</v>
      </c>
      <c r="C11" s="6">
        <v>107271643</v>
      </c>
      <c r="D11" s="23">
        <v>110174015</v>
      </c>
      <c r="E11" s="24">
        <v>114158386</v>
      </c>
      <c r="F11" s="6">
        <v>114723365</v>
      </c>
      <c r="G11" s="25">
        <v>114723365</v>
      </c>
      <c r="H11" s="26">
        <v>107673216</v>
      </c>
      <c r="I11" s="24">
        <v>105315672</v>
      </c>
      <c r="J11" s="6">
        <v>110925227</v>
      </c>
      <c r="K11" s="25">
        <v>115084361</v>
      </c>
    </row>
    <row r="12" spans="1:11" ht="13.5">
      <c r="A12" s="22" t="s">
        <v>24</v>
      </c>
      <c r="B12" s="6">
        <v>6040202</v>
      </c>
      <c r="C12" s="6">
        <v>6880730</v>
      </c>
      <c r="D12" s="23">
        <v>6814699</v>
      </c>
      <c r="E12" s="24">
        <v>6728000</v>
      </c>
      <c r="F12" s="6">
        <v>7185000</v>
      </c>
      <c r="G12" s="25">
        <v>7185000</v>
      </c>
      <c r="H12" s="26">
        <v>5515593</v>
      </c>
      <c r="I12" s="24">
        <v>7648284</v>
      </c>
      <c r="J12" s="6">
        <v>8101404</v>
      </c>
      <c r="K12" s="25">
        <v>8613250</v>
      </c>
    </row>
    <row r="13" spans="1:11" ht="13.5">
      <c r="A13" s="22" t="s">
        <v>107</v>
      </c>
      <c r="B13" s="6">
        <v>38867063</v>
      </c>
      <c r="C13" s="6">
        <v>4630599</v>
      </c>
      <c r="D13" s="23">
        <v>32166719</v>
      </c>
      <c r="E13" s="24">
        <v>0</v>
      </c>
      <c r="F13" s="6">
        <v>3180000</v>
      </c>
      <c r="G13" s="25">
        <v>3180000</v>
      </c>
      <c r="H13" s="26">
        <v>0</v>
      </c>
      <c r="I13" s="24">
        <v>90115</v>
      </c>
      <c r="J13" s="6">
        <v>80000</v>
      </c>
      <c r="K13" s="25">
        <v>75001</v>
      </c>
    </row>
    <row r="14" spans="1:11" ht="13.5">
      <c r="A14" s="22" t="s">
        <v>25</v>
      </c>
      <c r="B14" s="6">
        <v>30798369</v>
      </c>
      <c r="C14" s="6">
        <v>19855122</v>
      </c>
      <c r="D14" s="23">
        <v>46933754</v>
      </c>
      <c r="E14" s="24">
        <v>18625493</v>
      </c>
      <c r="F14" s="6">
        <v>10487000</v>
      </c>
      <c r="G14" s="25">
        <v>10487000</v>
      </c>
      <c r="H14" s="26">
        <v>16988418</v>
      </c>
      <c r="I14" s="24">
        <v>21647000</v>
      </c>
      <c r="J14" s="6">
        <v>33223001</v>
      </c>
      <c r="K14" s="25">
        <v>41215001</v>
      </c>
    </row>
    <row r="15" spans="1:11" ht="13.5">
      <c r="A15" s="22" t="s">
        <v>26</v>
      </c>
      <c r="B15" s="6">
        <v>61758815</v>
      </c>
      <c r="C15" s="6">
        <v>61072226</v>
      </c>
      <c r="D15" s="23">
        <v>72426680</v>
      </c>
      <c r="E15" s="24">
        <v>66740336</v>
      </c>
      <c r="F15" s="6">
        <v>69625000</v>
      </c>
      <c r="G15" s="25">
        <v>69625000</v>
      </c>
      <c r="H15" s="26">
        <v>24317102</v>
      </c>
      <c r="I15" s="24">
        <v>87690009</v>
      </c>
      <c r="J15" s="6">
        <v>91702167</v>
      </c>
      <c r="K15" s="25">
        <v>94202167</v>
      </c>
    </row>
    <row r="16" spans="1:11" ht="13.5">
      <c r="A16" s="22" t="s">
        <v>21</v>
      </c>
      <c r="B16" s="6">
        <v>16808415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57352700</v>
      </c>
      <c r="C17" s="6">
        <v>7975439</v>
      </c>
      <c r="D17" s="23">
        <v>67227656</v>
      </c>
      <c r="E17" s="24">
        <v>51642298</v>
      </c>
      <c r="F17" s="6">
        <v>72095170</v>
      </c>
      <c r="G17" s="25">
        <v>72095170</v>
      </c>
      <c r="H17" s="26">
        <v>25709857</v>
      </c>
      <c r="I17" s="24">
        <v>67716514</v>
      </c>
      <c r="J17" s="6">
        <v>72447800</v>
      </c>
      <c r="K17" s="25">
        <v>74752195</v>
      </c>
    </row>
    <row r="18" spans="1:11" ht="13.5">
      <c r="A18" s="33" t="s">
        <v>28</v>
      </c>
      <c r="B18" s="34">
        <f>SUM(B11:B17)</f>
        <v>308956701</v>
      </c>
      <c r="C18" s="35">
        <f aca="true" t="shared" si="1" ref="C18:K18">SUM(C11:C17)</f>
        <v>207685759</v>
      </c>
      <c r="D18" s="36">
        <f t="shared" si="1"/>
        <v>335743523</v>
      </c>
      <c r="E18" s="34">
        <f t="shared" si="1"/>
        <v>257894513</v>
      </c>
      <c r="F18" s="35">
        <f t="shared" si="1"/>
        <v>277295535</v>
      </c>
      <c r="G18" s="37">
        <f t="shared" si="1"/>
        <v>277295535</v>
      </c>
      <c r="H18" s="38">
        <f t="shared" si="1"/>
        <v>180204186</v>
      </c>
      <c r="I18" s="34">
        <f t="shared" si="1"/>
        <v>290107594</v>
      </c>
      <c r="J18" s="35">
        <f t="shared" si="1"/>
        <v>316479599</v>
      </c>
      <c r="K18" s="37">
        <f t="shared" si="1"/>
        <v>333941975</v>
      </c>
    </row>
    <row r="19" spans="1:11" ht="13.5">
      <c r="A19" s="33" t="s">
        <v>29</v>
      </c>
      <c r="B19" s="39">
        <f>+B10-B18</f>
        <v>-128706598</v>
      </c>
      <c r="C19" s="40">
        <f aca="true" t="shared" si="2" ref="C19:K19">+C10-C18</f>
        <v>-27902620</v>
      </c>
      <c r="D19" s="41">
        <f t="shared" si="2"/>
        <v>-107163956</v>
      </c>
      <c r="E19" s="39">
        <f t="shared" si="2"/>
        <v>5265719</v>
      </c>
      <c r="F19" s="40">
        <f t="shared" si="2"/>
        <v>-25668032</v>
      </c>
      <c r="G19" s="42">
        <f t="shared" si="2"/>
        <v>-25668032</v>
      </c>
      <c r="H19" s="43">
        <f t="shared" si="2"/>
        <v>16548033</v>
      </c>
      <c r="I19" s="39">
        <f t="shared" si="2"/>
        <v>-32782131</v>
      </c>
      <c r="J19" s="40">
        <f t="shared" si="2"/>
        <v>-41239779</v>
      </c>
      <c r="K19" s="42">
        <f t="shared" si="2"/>
        <v>-40410771</v>
      </c>
    </row>
    <row r="20" spans="1:11" ht="25.5">
      <c r="A20" s="44" t="s">
        <v>30</v>
      </c>
      <c r="B20" s="45">
        <v>29025000</v>
      </c>
      <c r="C20" s="46">
        <v>34606800</v>
      </c>
      <c r="D20" s="47">
        <v>21822000</v>
      </c>
      <c r="E20" s="45">
        <v>31295002</v>
      </c>
      <c r="F20" s="46">
        <v>14395000</v>
      </c>
      <c r="G20" s="48">
        <v>14395000</v>
      </c>
      <c r="H20" s="49">
        <v>14929268</v>
      </c>
      <c r="I20" s="45">
        <v>27296000</v>
      </c>
      <c r="J20" s="46">
        <v>32911002</v>
      </c>
      <c r="K20" s="48">
        <v>46097002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-99681598</v>
      </c>
      <c r="C22" s="58">
        <f aca="true" t="shared" si="3" ref="C22:K22">SUM(C19:C21)</f>
        <v>6704180</v>
      </c>
      <c r="D22" s="59">
        <f t="shared" si="3"/>
        <v>-85341956</v>
      </c>
      <c r="E22" s="57">
        <f t="shared" si="3"/>
        <v>36560721</v>
      </c>
      <c r="F22" s="58">
        <f t="shared" si="3"/>
        <v>-11273032</v>
      </c>
      <c r="G22" s="60">
        <f t="shared" si="3"/>
        <v>-11273032</v>
      </c>
      <c r="H22" s="61">
        <f t="shared" si="3"/>
        <v>31477301</v>
      </c>
      <c r="I22" s="57">
        <f t="shared" si="3"/>
        <v>-5486131</v>
      </c>
      <c r="J22" s="58">
        <f t="shared" si="3"/>
        <v>-8328777</v>
      </c>
      <c r="K22" s="60">
        <f t="shared" si="3"/>
        <v>5686231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-99681598</v>
      </c>
      <c r="C24" s="40">
        <f aca="true" t="shared" si="4" ref="C24:K24">SUM(C22:C23)</f>
        <v>6704180</v>
      </c>
      <c r="D24" s="41">
        <f t="shared" si="4"/>
        <v>-85341956</v>
      </c>
      <c r="E24" s="39">
        <f t="shared" si="4"/>
        <v>36560721</v>
      </c>
      <c r="F24" s="40">
        <f t="shared" si="4"/>
        <v>-11273032</v>
      </c>
      <c r="G24" s="42">
        <f t="shared" si="4"/>
        <v>-11273032</v>
      </c>
      <c r="H24" s="43">
        <f t="shared" si="4"/>
        <v>31477301</v>
      </c>
      <c r="I24" s="39">
        <f t="shared" si="4"/>
        <v>-5486131</v>
      </c>
      <c r="J24" s="40">
        <f t="shared" si="4"/>
        <v>-8328777</v>
      </c>
      <c r="K24" s="42">
        <f t="shared" si="4"/>
        <v>5686231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60402343</v>
      </c>
      <c r="C27" s="7">
        <v>111175821</v>
      </c>
      <c r="D27" s="69">
        <v>68899817</v>
      </c>
      <c r="E27" s="70">
        <v>34553999</v>
      </c>
      <c r="F27" s="7">
        <v>16100837</v>
      </c>
      <c r="G27" s="71">
        <v>16100837</v>
      </c>
      <c r="H27" s="72">
        <v>93027018</v>
      </c>
      <c r="I27" s="70">
        <v>27363436</v>
      </c>
      <c r="J27" s="7">
        <v>32849917</v>
      </c>
      <c r="K27" s="71">
        <v>32849917</v>
      </c>
    </row>
    <row r="28" spans="1:11" ht="13.5">
      <c r="A28" s="73" t="s">
        <v>34</v>
      </c>
      <c r="B28" s="6">
        <v>37048506</v>
      </c>
      <c r="C28" s="6">
        <v>51837892</v>
      </c>
      <c r="D28" s="23">
        <v>25283667</v>
      </c>
      <c r="E28" s="24">
        <v>21294999</v>
      </c>
      <c r="F28" s="6">
        <v>14395000</v>
      </c>
      <c r="G28" s="25">
        <v>14395000</v>
      </c>
      <c r="H28" s="26">
        <v>0</v>
      </c>
      <c r="I28" s="24">
        <v>24213650</v>
      </c>
      <c r="J28" s="6">
        <v>25756050</v>
      </c>
      <c r="K28" s="25">
        <v>25756050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23353837</v>
      </c>
      <c r="C31" s="6">
        <v>0</v>
      </c>
      <c r="D31" s="23">
        <v>0</v>
      </c>
      <c r="E31" s="24">
        <v>0</v>
      </c>
      <c r="F31" s="6">
        <v>1705837</v>
      </c>
      <c r="G31" s="25">
        <v>1705837</v>
      </c>
      <c r="H31" s="26">
        <v>0</v>
      </c>
      <c r="I31" s="24">
        <v>3149786</v>
      </c>
      <c r="J31" s="6">
        <v>7093867</v>
      </c>
      <c r="K31" s="25">
        <v>7093867</v>
      </c>
    </row>
    <row r="32" spans="1:11" ht="13.5">
      <c r="A32" s="33" t="s">
        <v>37</v>
      </c>
      <c r="B32" s="7">
        <f>SUM(B28:B31)</f>
        <v>60402343</v>
      </c>
      <c r="C32" s="7">
        <f aca="true" t="shared" si="5" ref="C32:K32">SUM(C28:C31)</f>
        <v>51837892</v>
      </c>
      <c r="D32" s="69">
        <f t="shared" si="5"/>
        <v>25283667</v>
      </c>
      <c r="E32" s="70">
        <f t="shared" si="5"/>
        <v>21294999</v>
      </c>
      <c r="F32" s="7">
        <f t="shared" si="5"/>
        <v>16100837</v>
      </c>
      <c r="G32" s="71">
        <f t="shared" si="5"/>
        <v>16100837</v>
      </c>
      <c r="H32" s="72">
        <f t="shared" si="5"/>
        <v>0</v>
      </c>
      <c r="I32" s="70">
        <f t="shared" si="5"/>
        <v>27363436</v>
      </c>
      <c r="J32" s="7">
        <f t="shared" si="5"/>
        <v>32849917</v>
      </c>
      <c r="K32" s="71">
        <f t="shared" si="5"/>
        <v>32849917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42651119</v>
      </c>
      <c r="C35" s="6">
        <v>-20500247</v>
      </c>
      <c r="D35" s="23">
        <v>277126122</v>
      </c>
      <c r="E35" s="24">
        <v>44891156</v>
      </c>
      <c r="F35" s="6">
        <v>369869722</v>
      </c>
      <c r="G35" s="25">
        <v>369869722</v>
      </c>
      <c r="H35" s="26">
        <v>324556355</v>
      </c>
      <c r="I35" s="24">
        <v>1516660718</v>
      </c>
      <c r="J35" s="6">
        <v>1457402993</v>
      </c>
      <c r="K35" s="25">
        <v>1538688732</v>
      </c>
    </row>
    <row r="36" spans="1:11" ht="13.5">
      <c r="A36" s="22" t="s">
        <v>40</v>
      </c>
      <c r="B36" s="6">
        <v>765220008</v>
      </c>
      <c r="C36" s="6">
        <v>873963336</v>
      </c>
      <c r="D36" s="23">
        <v>747261167</v>
      </c>
      <c r="E36" s="24">
        <v>813507998</v>
      </c>
      <c r="F36" s="6">
        <v>791795837</v>
      </c>
      <c r="G36" s="25">
        <v>791795837</v>
      </c>
      <c r="H36" s="26">
        <v>790778884</v>
      </c>
      <c r="I36" s="24">
        <v>829672388</v>
      </c>
      <c r="J36" s="6">
        <v>892631072</v>
      </c>
      <c r="K36" s="25">
        <v>892631072</v>
      </c>
    </row>
    <row r="37" spans="1:11" ht="13.5">
      <c r="A37" s="22" t="s">
        <v>41</v>
      </c>
      <c r="B37" s="6">
        <v>248423067</v>
      </c>
      <c r="C37" s="6">
        <v>268698732</v>
      </c>
      <c r="D37" s="23">
        <v>595789044</v>
      </c>
      <c r="E37" s="24">
        <v>323117000</v>
      </c>
      <c r="F37" s="6">
        <v>197894300</v>
      </c>
      <c r="G37" s="25">
        <v>197894300</v>
      </c>
      <c r="H37" s="26">
        <v>664005507</v>
      </c>
      <c r="I37" s="24">
        <v>178935674</v>
      </c>
      <c r="J37" s="6">
        <v>238014016</v>
      </c>
      <c r="K37" s="25">
        <v>453875186</v>
      </c>
    </row>
    <row r="38" spans="1:11" ht="13.5">
      <c r="A38" s="22" t="s">
        <v>42</v>
      </c>
      <c r="B38" s="6">
        <v>79770521</v>
      </c>
      <c r="C38" s="6">
        <v>81850822</v>
      </c>
      <c r="D38" s="23">
        <v>116307922</v>
      </c>
      <c r="E38" s="24">
        <v>97954545</v>
      </c>
      <c r="F38" s="6">
        <v>97955000</v>
      </c>
      <c r="G38" s="25">
        <v>97955000</v>
      </c>
      <c r="H38" s="26">
        <v>116309263</v>
      </c>
      <c r="I38" s="24">
        <v>100482000</v>
      </c>
      <c r="J38" s="6">
        <v>104037115</v>
      </c>
      <c r="K38" s="25">
        <v>104037115</v>
      </c>
    </row>
    <row r="39" spans="1:11" ht="13.5">
      <c r="A39" s="22" t="s">
        <v>43</v>
      </c>
      <c r="B39" s="6">
        <v>479677539</v>
      </c>
      <c r="C39" s="6">
        <v>496209355</v>
      </c>
      <c r="D39" s="23">
        <v>397632279</v>
      </c>
      <c r="E39" s="24">
        <v>400766888</v>
      </c>
      <c r="F39" s="6">
        <v>877089291</v>
      </c>
      <c r="G39" s="25">
        <v>877089291</v>
      </c>
      <c r="H39" s="26">
        <v>303543168</v>
      </c>
      <c r="I39" s="24">
        <v>2072401563</v>
      </c>
      <c r="J39" s="6">
        <v>2016311711</v>
      </c>
      <c r="K39" s="25">
        <v>1867721272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34037486</v>
      </c>
      <c r="C42" s="6">
        <v>0</v>
      </c>
      <c r="D42" s="23">
        <v>0</v>
      </c>
      <c r="E42" s="24">
        <v>0</v>
      </c>
      <c r="F42" s="6">
        <v>140252500</v>
      </c>
      <c r="G42" s="25">
        <v>140252500</v>
      </c>
      <c r="H42" s="26">
        <v>0</v>
      </c>
      <c r="I42" s="24">
        <v>285213391</v>
      </c>
      <c r="J42" s="6">
        <v>309203232</v>
      </c>
      <c r="K42" s="25">
        <v>309203232</v>
      </c>
    </row>
    <row r="43" spans="1:11" ht="13.5">
      <c r="A43" s="22" t="s">
        <v>46</v>
      </c>
      <c r="B43" s="6">
        <v>-38052316</v>
      </c>
      <c r="C43" s="6">
        <v>-77353062</v>
      </c>
      <c r="D43" s="23">
        <v>73675463</v>
      </c>
      <c r="E43" s="24">
        <v>2469599</v>
      </c>
      <c r="F43" s="6">
        <v>0</v>
      </c>
      <c r="G43" s="25">
        <v>0</v>
      </c>
      <c r="H43" s="26">
        <v>13612167</v>
      </c>
      <c r="I43" s="24">
        <v>-265000</v>
      </c>
      <c r="J43" s="6">
        <v>-111000</v>
      </c>
      <c r="K43" s="25">
        <v>0</v>
      </c>
    </row>
    <row r="44" spans="1:11" ht="13.5">
      <c r="A44" s="22" t="s">
        <v>47</v>
      </c>
      <c r="B44" s="6">
        <v>3727884</v>
      </c>
      <c r="C44" s="6">
        <v>1772549</v>
      </c>
      <c r="D44" s="23">
        <v>93655</v>
      </c>
      <c r="E44" s="24">
        <v>-50204</v>
      </c>
      <c r="F44" s="6">
        <v>0</v>
      </c>
      <c r="G44" s="25">
        <v>0</v>
      </c>
      <c r="H44" s="26">
        <v>-1999993</v>
      </c>
      <c r="I44" s="24">
        <v>50001</v>
      </c>
      <c r="J44" s="6">
        <v>1</v>
      </c>
      <c r="K44" s="25">
        <v>0</v>
      </c>
    </row>
    <row r="45" spans="1:11" ht="13.5">
      <c r="A45" s="33" t="s">
        <v>48</v>
      </c>
      <c r="B45" s="7">
        <v>917223</v>
      </c>
      <c r="C45" s="7">
        <v>-77461378</v>
      </c>
      <c r="D45" s="69">
        <v>77478801</v>
      </c>
      <c r="E45" s="70">
        <v>2958391</v>
      </c>
      <c r="F45" s="7">
        <v>140791500</v>
      </c>
      <c r="G45" s="71">
        <v>140791500</v>
      </c>
      <c r="H45" s="72">
        <v>877858</v>
      </c>
      <c r="I45" s="70">
        <v>284823242</v>
      </c>
      <c r="J45" s="7">
        <v>254985888</v>
      </c>
      <c r="K45" s="71">
        <v>72424721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918802</v>
      </c>
      <c r="C48" s="6">
        <v>1754784</v>
      </c>
      <c r="D48" s="23">
        <v>3709683</v>
      </c>
      <c r="E48" s="24">
        <v>538996</v>
      </c>
      <c r="F48" s="6">
        <v>140791500</v>
      </c>
      <c r="G48" s="25">
        <v>140791500</v>
      </c>
      <c r="H48" s="26">
        <v>2536775</v>
      </c>
      <c r="I48" s="24">
        <v>1032639039</v>
      </c>
      <c r="J48" s="6">
        <v>1077987791</v>
      </c>
      <c r="K48" s="25">
        <v>1373705599</v>
      </c>
    </row>
    <row r="49" spans="1:11" ht="13.5">
      <c r="A49" s="22" t="s">
        <v>51</v>
      </c>
      <c r="B49" s="6">
        <f>+B75</f>
        <v>199923747.33497676</v>
      </c>
      <c r="C49" s="6">
        <f aca="true" t="shared" si="6" ref="C49:K49">+C75</f>
        <v>252215451</v>
      </c>
      <c r="D49" s="23">
        <f t="shared" si="6"/>
        <v>579481175</v>
      </c>
      <c r="E49" s="24">
        <f t="shared" si="6"/>
        <v>303470000</v>
      </c>
      <c r="F49" s="6">
        <f t="shared" si="6"/>
        <v>-68415941.35156366</v>
      </c>
      <c r="G49" s="25">
        <f t="shared" si="6"/>
        <v>-68415941.35156366</v>
      </c>
      <c r="H49" s="26">
        <f t="shared" si="6"/>
        <v>647901521</v>
      </c>
      <c r="I49" s="24">
        <f t="shared" si="6"/>
        <v>-366505146.9661063</v>
      </c>
      <c r="J49" s="6">
        <f t="shared" si="6"/>
        <v>-373663451.9517933</v>
      </c>
      <c r="K49" s="25">
        <f t="shared" si="6"/>
        <v>-345727886.11339206</v>
      </c>
    </row>
    <row r="50" spans="1:11" ht="13.5">
      <c r="A50" s="33" t="s">
        <v>52</v>
      </c>
      <c r="B50" s="7">
        <f>+B48-B49</f>
        <v>-199004945.33497676</v>
      </c>
      <c r="C50" s="7">
        <f aca="true" t="shared" si="7" ref="C50:K50">+C48-C49</f>
        <v>-250460667</v>
      </c>
      <c r="D50" s="69">
        <f t="shared" si="7"/>
        <v>-575771492</v>
      </c>
      <c r="E50" s="70">
        <f t="shared" si="7"/>
        <v>-302931004</v>
      </c>
      <c r="F50" s="7">
        <f t="shared" si="7"/>
        <v>209207441.35156366</v>
      </c>
      <c r="G50" s="71">
        <f t="shared" si="7"/>
        <v>209207441.35156366</v>
      </c>
      <c r="H50" s="72">
        <f t="shared" si="7"/>
        <v>-645364746</v>
      </c>
      <c r="I50" s="70">
        <f t="shared" si="7"/>
        <v>1399144185.9661064</v>
      </c>
      <c r="J50" s="7">
        <f t="shared" si="7"/>
        <v>1451651242.9517932</v>
      </c>
      <c r="K50" s="71">
        <f t="shared" si="7"/>
        <v>1719433485.113392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925649671</v>
      </c>
      <c r="C53" s="6">
        <v>796610274</v>
      </c>
      <c r="D53" s="23">
        <v>718299901</v>
      </c>
      <c r="E53" s="24">
        <v>777745999</v>
      </c>
      <c r="F53" s="6">
        <v>776192837</v>
      </c>
      <c r="G53" s="25">
        <v>776192837</v>
      </c>
      <c r="H53" s="26">
        <v>729613307</v>
      </c>
      <c r="I53" s="24">
        <v>803985738</v>
      </c>
      <c r="J53" s="6">
        <v>865291020</v>
      </c>
      <c r="K53" s="25">
        <v>865291020</v>
      </c>
    </row>
    <row r="54" spans="1:11" ht="13.5">
      <c r="A54" s="22" t="s">
        <v>55</v>
      </c>
      <c r="B54" s="6">
        <v>38867063</v>
      </c>
      <c r="C54" s="6">
        <v>0</v>
      </c>
      <c r="D54" s="23">
        <v>32166719</v>
      </c>
      <c r="E54" s="24">
        <v>0</v>
      </c>
      <c r="F54" s="6">
        <v>3180000</v>
      </c>
      <c r="G54" s="25">
        <v>3180000</v>
      </c>
      <c r="H54" s="26">
        <v>0</v>
      </c>
      <c r="I54" s="24">
        <v>90042</v>
      </c>
      <c r="J54" s="6">
        <v>80000</v>
      </c>
      <c r="K54" s="25">
        <v>75001</v>
      </c>
    </row>
    <row r="55" spans="1:11" ht="13.5">
      <c r="A55" s="22" t="s">
        <v>56</v>
      </c>
      <c r="B55" s="6">
        <v>0</v>
      </c>
      <c r="C55" s="6">
        <v>36004719</v>
      </c>
      <c r="D55" s="23">
        <v>43616150</v>
      </c>
      <c r="E55" s="24">
        <v>3259000</v>
      </c>
      <c r="F55" s="6">
        <v>0</v>
      </c>
      <c r="G55" s="25">
        <v>0</v>
      </c>
      <c r="H55" s="26">
        <v>44954788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4219523</v>
      </c>
      <c r="C56" s="6">
        <v>2491403</v>
      </c>
      <c r="D56" s="23">
        <v>3801393</v>
      </c>
      <c r="E56" s="24">
        <v>598956</v>
      </c>
      <c r="F56" s="6">
        <v>898957</v>
      </c>
      <c r="G56" s="25">
        <v>898957</v>
      </c>
      <c r="H56" s="26">
        <v>2879288</v>
      </c>
      <c r="I56" s="24">
        <v>92900</v>
      </c>
      <c r="J56" s="6">
        <v>96617</v>
      </c>
      <c r="K56" s="25">
        <v>96617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2209971</v>
      </c>
      <c r="C60" s="6">
        <v>3209917</v>
      </c>
      <c r="D60" s="23">
        <v>0</v>
      </c>
      <c r="E60" s="24">
        <v>230689</v>
      </c>
      <c r="F60" s="6">
        <v>230689</v>
      </c>
      <c r="G60" s="25">
        <v>230689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0.9425661079716692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1.08309037018311</v>
      </c>
      <c r="G70" s="5">
        <f t="shared" si="8"/>
        <v>1.08309037018311</v>
      </c>
      <c r="H70" s="5">
        <f t="shared" si="8"/>
        <v>0</v>
      </c>
      <c r="I70" s="5">
        <f t="shared" si="8"/>
        <v>1.094094527573696</v>
      </c>
      <c r="J70" s="5">
        <f t="shared" si="8"/>
        <v>1.1187715760392622</v>
      </c>
      <c r="K70" s="5">
        <f t="shared" si="8"/>
        <v>1.0548395330188056</v>
      </c>
    </row>
    <row r="71" spans="1:11" ht="12.75" hidden="1">
      <c r="A71" s="2" t="s">
        <v>112</v>
      </c>
      <c r="B71" s="2">
        <f>+B83</f>
        <v>99095453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140252500</v>
      </c>
      <c r="G71" s="2">
        <f t="shared" si="9"/>
        <v>140252500</v>
      </c>
      <c r="H71" s="2">
        <f t="shared" si="9"/>
        <v>0</v>
      </c>
      <c r="I71" s="2">
        <f t="shared" si="9"/>
        <v>163495391</v>
      </c>
      <c r="J71" s="2">
        <f t="shared" si="9"/>
        <v>177078232</v>
      </c>
      <c r="K71" s="2">
        <f t="shared" si="9"/>
        <v>177078232</v>
      </c>
    </row>
    <row r="72" spans="1:11" ht="12.75" hidden="1">
      <c r="A72" s="2" t="s">
        <v>113</v>
      </c>
      <c r="B72" s="2">
        <f>+B77</f>
        <v>105133690</v>
      </c>
      <c r="C72" s="2">
        <f aca="true" t="shared" si="10" ref="C72:K72">+C77</f>
        <v>100537980</v>
      </c>
      <c r="D72" s="2">
        <f t="shared" si="10"/>
        <v>132991092</v>
      </c>
      <c r="E72" s="2">
        <f t="shared" si="10"/>
        <v>149807026</v>
      </c>
      <c r="F72" s="2">
        <f t="shared" si="10"/>
        <v>129492888</v>
      </c>
      <c r="G72" s="2">
        <f t="shared" si="10"/>
        <v>129492888</v>
      </c>
      <c r="H72" s="2">
        <f t="shared" si="10"/>
        <v>100026278</v>
      </c>
      <c r="I72" s="2">
        <f t="shared" si="10"/>
        <v>149434429</v>
      </c>
      <c r="J72" s="2">
        <f t="shared" si="10"/>
        <v>158279166</v>
      </c>
      <c r="K72" s="2">
        <f t="shared" si="10"/>
        <v>167872199</v>
      </c>
    </row>
    <row r="73" spans="1:11" ht="12.75" hidden="1">
      <c r="A73" s="2" t="s">
        <v>114</v>
      </c>
      <c r="B73" s="2">
        <f>+B74</f>
        <v>125969220.16666663</v>
      </c>
      <c r="C73" s="2">
        <f aca="true" t="shared" si="11" ref="C73:K73">+(C78+C80+C81+C82)-(B78+B80+B81+B82)</f>
        <v>15640053</v>
      </c>
      <c r="D73" s="2">
        <f t="shared" si="11"/>
        <v>223062783</v>
      </c>
      <c r="E73" s="2">
        <f t="shared" si="11"/>
        <v>-231489490</v>
      </c>
      <c r="F73" s="2">
        <f>+(F78+F80+F81+F82)-(D78+D80+D81+D82)</f>
        <v>-46763428</v>
      </c>
      <c r="G73" s="2">
        <f>+(G78+G80+G81+G82)-(D78+D80+D81+D82)</f>
        <v>-46763428</v>
      </c>
      <c r="H73" s="2">
        <f>+(H78+H80+H81+H82)-(D78+D80+D81+D82)</f>
        <v>58296026</v>
      </c>
      <c r="I73" s="2">
        <f>+(I78+I80+I81+I82)-(E78+E80+E81+E82)</f>
        <v>440419119</v>
      </c>
      <c r="J73" s="2">
        <f t="shared" si="11"/>
        <v>-23012863</v>
      </c>
      <c r="K73" s="2">
        <f t="shared" si="11"/>
        <v>1429099</v>
      </c>
    </row>
    <row r="74" spans="1:11" ht="12.75" hidden="1">
      <c r="A74" s="2" t="s">
        <v>115</v>
      </c>
      <c r="B74" s="2">
        <f>+TREND(C74:E74)</f>
        <v>125969220.16666663</v>
      </c>
      <c r="C74" s="2">
        <f>+C73</f>
        <v>15640053</v>
      </c>
      <c r="D74" s="2">
        <f aca="true" t="shared" si="12" ref="D74:K74">+D73</f>
        <v>223062783</v>
      </c>
      <c r="E74" s="2">
        <f t="shared" si="12"/>
        <v>-231489490</v>
      </c>
      <c r="F74" s="2">
        <f t="shared" si="12"/>
        <v>-46763428</v>
      </c>
      <c r="G74" s="2">
        <f t="shared" si="12"/>
        <v>-46763428</v>
      </c>
      <c r="H74" s="2">
        <f t="shared" si="12"/>
        <v>58296026</v>
      </c>
      <c r="I74" s="2">
        <f t="shared" si="12"/>
        <v>440419119</v>
      </c>
      <c r="J74" s="2">
        <f t="shared" si="12"/>
        <v>-23012863</v>
      </c>
      <c r="K74" s="2">
        <f t="shared" si="12"/>
        <v>1429099</v>
      </c>
    </row>
    <row r="75" spans="1:11" ht="12.75" hidden="1">
      <c r="A75" s="2" t="s">
        <v>116</v>
      </c>
      <c r="B75" s="2">
        <f>+B84-(((B80+B81+B78)*B70)-B79)</f>
        <v>199923747.33497676</v>
      </c>
      <c r="C75" s="2">
        <f aca="true" t="shared" si="13" ref="C75:K75">+C84-(((C80+C81+C78)*C70)-C79)</f>
        <v>252215451</v>
      </c>
      <c r="D75" s="2">
        <f t="shared" si="13"/>
        <v>579481175</v>
      </c>
      <c r="E75" s="2">
        <f t="shared" si="13"/>
        <v>303470000</v>
      </c>
      <c r="F75" s="2">
        <f t="shared" si="13"/>
        <v>-68415941.35156366</v>
      </c>
      <c r="G75" s="2">
        <f t="shared" si="13"/>
        <v>-68415941.35156366</v>
      </c>
      <c r="H75" s="2">
        <f t="shared" si="13"/>
        <v>647901521</v>
      </c>
      <c r="I75" s="2">
        <f t="shared" si="13"/>
        <v>-366505146.9661063</v>
      </c>
      <c r="J75" s="2">
        <f t="shared" si="13"/>
        <v>-373663451.9517933</v>
      </c>
      <c r="K75" s="2">
        <f t="shared" si="13"/>
        <v>-345727886.11339206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105133690</v>
      </c>
      <c r="C77" s="3">
        <v>100537980</v>
      </c>
      <c r="D77" s="3">
        <v>132991092</v>
      </c>
      <c r="E77" s="3">
        <v>149807026</v>
      </c>
      <c r="F77" s="3">
        <v>129492888</v>
      </c>
      <c r="G77" s="3">
        <v>129492888</v>
      </c>
      <c r="H77" s="3">
        <v>100026278</v>
      </c>
      <c r="I77" s="3">
        <v>149434429</v>
      </c>
      <c r="J77" s="3">
        <v>158279166</v>
      </c>
      <c r="K77" s="3">
        <v>167872199</v>
      </c>
    </row>
    <row r="78" spans="1:11" ht="12.75" hidden="1">
      <c r="A78" s="1" t="s">
        <v>67</v>
      </c>
      <c r="B78" s="3">
        <v>730983</v>
      </c>
      <c r="C78" s="3">
        <v>77353062</v>
      </c>
      <c r="D78" s="3">
        <v>3677599</v>
      </c>
      <c r="E78" s="3">
        <v>1208000</v>
      </c>
      <c r="F78" s="3">
        <v>1208000</v>
      </c>
      <c r="G78" s="3">
        <v>1208000</v>
      </c>
      <c r="H78" s="3">
        <v>13612167</v>
      </c>
      <c r="I78" s="3">
        <v>1473000</v>
      </c>
      <c r="J78" s="3">
        <v>1584000</v>
      </c>
      <c r="K78" s="3">
        <v>1584000</v>
      </c>
    </row>
    <row r="79" spans="1:11" ht="12.75" hidden="1">
      <c r="A79" s="1" t="s">
        <v>68</v>
      </c>
      <c r="B79" s="3">
        <v>234191447</v>
      </c>
      <c r="C79" s="3">
        <v>252215451</v>
      </c>
      <c r="D79" s="3">
        <v>579481175</v>
      </c>
      <c r="E79" s="3">
        <v>303470000</v>
      </c>
      <c r="F79" s="3">
        <v>178247300</v>
      </c>
      <c r="G79" s="3">
        <v>178247300</v>
      </c>
      <c r="H79" s="3">
        <v>647901521</v>
      </c>
      <c r="I79" s="3">
        <v>162543473</v>
      </c>
      <c r="J79" s="3">
        <v>141571600</v>
      </c>
      <c r="K79" s="3">
        <v>141571602</v>
      </c>
    </row>
    <row r="80" spans="1:11" ht="12.75" hidden="1">
      <c r="A80" s="1" t="s">
        <v>69</v>
      </c>
      <c r="B80" s="3">
        <v>28824470</v>
      </c>
      <c r="C80" s="3">
        <v>-29209525</v>
      </c>
      <c r="D80" s="3">
        <v>242208381</v>
      </c>
      <c r="E80" s="3">
        <v>41873160</v>
      </c>
      <c r="F80" s="3">
        <v>226398222</v>
      </c>
      <c r="G80" s="3">
        <v>226398222</v>
      </c>
      <c r="H80" s="3">
        <v>273889950</v>
      </c>
      <c r="I80" s="3">
        <v>242281279</v>
      </c>
      <c r="J80" s="3">
        <v>231403406</v>
      </c>
      <c r="K80" s="3">
        <v>232832505</v>
      </c>
    </row>
    <row r="81" spans="1:11" ht="12.75" hidden="1">
      <c r="A81" s="1" t="s">
        <v>70</v>
      </c>
      <c r="B81" s="3">
        <v>6800299</v>
      </c>
      <c r="C81" s="3">
        <v>5000330</v>
      </c>
      <c r="D81" s="3">
        <v>30320670</v>
      </c>
      <c r="E81" s="3">
        <v>-67000</v>
      </c>
      <c r="F81" s="3">
        <v>134000</v>
      </c>
      <c r="G81" s="3">
        <v>134000</v>
      </c>
      <c r="H81" s="3">
        <v>47000559</v>
      </c>
      <c r="I81" s="3">
        <v>239795000</v>
      </c>
      <c r="J81" s="3">
        <v>227549010</v>
      </c>
      <c r="K81" s="3">
        <v>227549010</v>
      </c>
    </row>
    <row r="82" spans="1:11" ht="12.75" hidden="1">
      <c r="A82" s="1" t="s">
        <v>71</v>
      </c>
      <c r="B82" s="3">
        <v>1148062</v>
      </c>
      <c r="C82" s="3">
        <v>0</v>
      </c>
      <c r="D82" s="3">
        <v>0</v>
      </c>
      <c r="E82" s="3">
        <v>1703000</v>
      </c>
      <c r="F82" s="3">
        <v>1703000</v>
      </c>
      <c r="G82" s="3">
        <v>1703000</v>
      </c>
      <c r="H82" s="3">
        <v>0</v>
      </c>
      <c r="I82" s="3">
        <v>1587000</v>
      </c>
      <c r="J82" s="3">
        <v>1587000</v>
      </c>
      <c r="K82" s="3">
        <v>1587000</v>
      </c>
    </row>
    <row r="83" spans="1:11" ht="12.75" hidden="1">
      <c r="A83" s="1" t="s">
        <v>72</v>
      </c>
      <c r="B83" s="3">
        <v>99095453</v>
      </c>
      <c r="C83" s="3">
        <v>0</v>
      </c>
      <c r="D83" s="3">
        <v>0</v>
      </c>
      <c r="E83" s="3">
        <v>0</v>
      </c>
      <c r="F83" s="3">
        <v>140252500</v>
      </c>
      <c r="G83" s="3">
        <v>140252500</v>
      </c>
      <c r="H83" s="3">
        <v>0</v>
      </c>
      <c r="I83" s="3">
        <v>163495391</v>
      </c>
      <c r="J83" s="3">
        <v>177078232</v>
      </c>
      <c r="K83" s="3">
        <v>177078232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4998000</v>
      </c>
      <c r="C5" s="6">
        <v>21786600</v>
      </c>
      <c r="D5" s="23">
        <v>5892175</v>
      </c>
      <c r="E5" s="24">
        <v>7540517</v>
      </c>
      <c r="F5" s="6">
        <v>9714517</v>
      </c>
      <c r="G5" s="25">
        <v>9714517</v>
      </c>
      <c r="H5" s="26">
        <v>13046371</v>
      </c>
      <c r="I5" s="24">
        <v>10239100</v>
      </c>
      <c r="J5" s="6">
        <v>10843208</v>
      </c>
      <c r="K5" s="25">
        <v>11515487</v>
      </c>
    </row>
    <row r="6" spans="1:11" ht="13.5">
      <c r="A6" s="22" t="s">
        <v>19</v>
      </c>
      <c r="B6" s="6">
        <v>5366064</v>
      </c>
      <c r="C6" s="6">
        <v>-33413</v>
      </c>
      <c r="D6" s="23">
        <v>8854647</v>
      </c>
      <c r="E6" s="24">
        <v>7846823</v>
      </c>
      <c r="F6" s="6">
        <v>12835204</v>
      </c>
      <c r="G6" s="25">
        <v>12835204</v>
      </c>
      <c r="H6" s="26">
        <v>10511532</v>
      </c>
      <c r="I6" s="24">
        <v>13528305</v>
      </c>
      <c r="J6" s="6">
        <v>14326474</v>
      </c>
      <c r="K6" s="25">
        <v>15214718</v>
      </c>
    </row>
    <row r="7" spans="1:11" ht="13.5">
      <c r="A7" s="22" t="s">
        <v>20</v>
      </c>
      <c r="B7" s="6">
        <v>270807</v>
      </c>
      <c r="C7" s="6">
        <v>192052</v>
      </c>
      <c r="D7" s="23">
        <v>150657</v>
      </c>
      <c r="E7" s="24">
        <v>476523</v>
      </c>
      <c r="F7" s="6">
        <v>576523</v>
      </c>
      <c r="G7" s="25">
        <v>576523</v>
      </c>
      <c r="H7" s="26">
        <v>158164</v>
      </c>
      <c r="I7" s="24">
        <v>607655</v>
      </c>
      <c r="J7" s="6">
        <v>643507</v>
      </c>
      <c r="K7" s="25">
        <v>683405</v>
      </c>
    </row>
    <row r="8" spans="1:11" ht="13.5">
      <c r="A8" s="22" t="s">
        <v>21</v>
      </c>
      <c r="B8" s="6">
        <v>22976666</v>
      </c>
      <c r="C8" s="6">
        <v>-8666022</v>
      </c>
      <c r="D8" s="23">
        <v>27314430</v>
      </c>
      <c r="E8" s="24">
        <v>30115000</v>
      </c>
      <c r="F8" s="6">
        <v>30182000</v>
      </c>
      <c r="G8" s="25">
        <v>30182000</v>
      </c>
      <c r="H8" s="26">
        <v>26001437</v>
      </c>
      <c r="I8" s="24">
        <v>31646000</v>
      </c>
      <c r="J8" s="6">
        <v>32595000</v>
      </c>
      <c r="K8" s="25">
        <v>34236000</v>
      </c>
    </row>
    <row r="9" spans="1:11" ht="13.5">
      <c r="A9" s="22" t="s">
        <v>22</v>
      </c>
      <c r="B9" s="6">
        <v>4479066</v>
      </c>
      <c r="C9" s="6">
        <v>-9905770</v>
      </c>
      <c r="D9" s="23">
        <v>4943718</v>
      </c>
      <c r="E9" s="24">
        <v>6056064</v>
      </c>
      <c r="F9" s="6">
        <v>9015614</v>
      </c>
      <c r="G9" s="25">
        <v>9015614</v>
      </c>
      <c r="H9" s="26">
        <v>4584073</v>
      </c>
      <c r="I9" s="24">
        <v>10102454</v>
      </c>
      <c r="J9" s="6">
        <v>10698539</v>
      </c>
      <c r="K9" s="25">
        <v>11361809</v>
      </c>
    </row>
    <row r="10" spans="1:11" ht="25.5">
      <c r="A10" s="27" t="s">
        <v>106</v>
      </c>
      <c r="B10" s="28">
        <f>SUM(B5:B9)</f>
        <v>38090603</v>
      </c>
      <c r="C10" s="29">
        <f aca="true" t="shared" si="0" ref="C10:K10">SUM(C5:C9)</f>
        <v>3373447</v>
      </c>
      <c r="D10" s="30">
        <f t="shared" si="0"/>
        <v>47155627</v>
      </c>
      <c r="E10" s="28">
        <f t="shared" si="0"/>
        <v>52034927</v>
      </c>
      <c r="F10" s="29">
        <f t="shared" si="0"/>
        <v>62323858</v>
      </c>
      <c r="G10" s="31">
        <f t="shared" si="0"/>
        <v>62323858</v>
      </c>
      <c r="H10" s="32">
        <f t="shared" si="0"/>
        <v>54301577</v>
      </c>
      <c r="I10" s="28">
        <f t="shared" si="0"/>
        <v>66123514</v>
      </c>
      <c r="J10" s="29">
        <f t="shared" si="0"/>
        <v>69106728</v>
      </c>
      <c r="K10" s="31">
        <f t="shared" si="0"/>
        <v>73011419</v>
      </c>
    </row>
    <row r="11" spans="1:11" ht="13.5">
      <c r="A11" s="22" t="s">
        <v>23</v>
      </c>
      <c r="B11" s="6">
        <v>25691345</v>
      </c>
      <c r="C11" s="6">
        <v>2521941</v>
      </c>
      <c r="D11" s="23">
        <v>32249979</v>
      </c>
      <c r="E11" s="24">
        <v>30833419</v>
      </c>
      <c r="F11" s="6">
        <v>30867598</v>
      </c>
      <c r="G11" s="25">
        <v>30867598</v>
      </c>
      <c r="H11" s="26">
        <v>27089322</v>
      </c>
      <c r="I11" s="24">
        <v>32697879</v>
      </c>
      <c r="J11" s="6">
        <v>34627050</v>
      </c>
      <c r="K11" s="25">
        <v>36773930</v>
      </c>
    </row>
    <row r="12" spans="1:11" ht="13.5">
      <c r="A12" s="22" t="s">
        <v>24</v>
      </c>
      <c r="B12" s="6">
        <v>2373500</v>
      </c>
      <c r="C12" s="6">
        <v>433652</v>
      </c>
      <c r="D12" s="23">
        <v>3216860</v>
      </c>
      <c r="E12" s="24">
        <v>2971614</v>
      </c>
      <c r="F12" s="6">
        <v>2942457</v>
      </c>
      <c r="G12" s="25">
        <v>2942457</v>
      </c>
      <c r="H12" s="26">
        <v>2563255</v>
      </c>
      <c r="I12" s="24">
        <v>2942457</v>
      </c>
      <c r="J12" s="6">
        <v>3116062</v>
      </c>
      <c r="K12" s="25">
        <v>3309258</v>
      </c>
    </row>
    <row r="13" spans="1:11" ht="13.5">
      <c r="A13" s="22" t="s">
        <v>107</v>
      </c>
      <c r="B13" s="6">
        <v>7926615</v>
      </c>
      <c r="C13" s="6">
        <v>8917838</v>
      </c>
      <c r="D13" s="23">
        <v>9762417</v>
      </c>
      <c r="E13" s="24">
        <v>4835180</v>
      </c>
      <c r="F13" s="6">
        <v>4835180</v>
      </c>
      <c r="G13" s="25">
        <v>4835180</v>
      </c>
      <c r="H13" s="26">
        <v>6901974</v>
      </c>
      <c r="I13" s="24">
        <v>5096280</v>
      </c>
      <c r="J13" s="6">
        <v>5396960</v>
      </c>
      <c r="K13" s="25">
        <v>5731569</v>
      </c>
    </row>
    <row r="14" spans="1:11" ht="13.5">
      <c r="A14" s="22" t="s">
        <v>25</v>
      </c>
      <c r="B14" s="6">
        <v>1700244</v>
      </c>
      <c r="C14" s="6">
        <v>367452</v>
      </c>
      <c r="D14" s="23">
        <v>596735</v>
      </c>
      <c r="E14" s="24">
        <v>120000</v>
      </c>
      <c r="F14" s="6">
        <v>0</v>
      </c>
      <c r="G14" s="25">
        <v>0</v>
      </c>
      <c r="H14" s="26">
        <v>0</v>
      </c>
      <c r="I14" s="24">
        <v>436939</v>
      </c>
      <c r="J14" s="6">
        <v>462720</v>
      </c>
      <c r="K14" s="25">
        <v>491408</v>
      </c>
    </row>
    <row r="15" spans="1:11" ht="13.5">
      <c r="A15" s="22" t="s">
        <v>26</v>
      </c>
      <c r="B15" s="6">
        <v>1844650</v>
      </c>
      <c r="C15" s="6">
        <v>1955228</v>
      </c>
      <c r="D15" s="23">
        <v>2048465</v>
      </c>
      <c r="E15" s="24">
        <v>2035896</v>
      </c>
      <c r="F15" s="6">
        <v>2275896</v>
      </c>
      <c r="G15" s="25">
        <v>2275896</v>
      </c>
      <c r="H15" s="26">
        <v>362221</v>
      </c>
      <c r="I15" s="24">
        <v>2103674</v>
      </c>
      <c r="J15" s="6">
        <v>2227792</v>
      </c>
      <c r="K15" s="25">
        <v>2365915</v>
      </c>
    </row>
    <row r="16" spans="1:11" ht="13.5">
      <c r="A16" s="22" t="s">
        <v>21</v>
      </c>
      <c r="B16" s="6">
        <v>1441094</v>
      </c>
      <c r="C16" s="6">
        <v>-1285397</v>
      </c>
      <c r="D16" s="23">
        <v>-792857</v>
      </c>
      <c r="E16" s="24">
        <v>1309675</v>
      </c>
      <c r="F16" s="6">
        <v>707510</v>
      </c>
      <c r="G16" s="25">
        <v>707510</v>
      </c>
      <c r="H16" s="26">
        <v>595389</v>
      </c>
      <c r="I16" s="24">
        <v>713316</v>
      </c>
      <c r="J16" s="6">
        <v>120002</v>
      </c>
      <c r="K16" s="25">
        <v>127442</v>
      </c>
    </row>
    <row r="17" spans="1:11" ht="13.5">
      <c r="A17" s="22" t="s">
        <v>27</v>
      </c>
      <c r="B17" s="6">
        <v>13760790</v>
      </c>
      <c r="C17" s="6">
        <v>8674126</v>
      </c>
      <c r="D17" s="23">
        <v>15775950</v>
      </c>
      <c r="E17" s="24">
        <v>21255406</v>
      </c>
      <c r="F17" s="6">
        <v>19413363</v>
      </c>
      <c r="G17" s="25">
        <v>19413363</v>
      </c>
      <c r="H17" s="26">
        <v>4670057</v>
      </c>
      <c r="I17" s="24">
        <v>21310900</v>
      </c>
      <c r="J17" s="6">
        <v>21188293</v>
      </c>
      <c r="K17" s="25">
        <v>22501955</v>
      </c>
    </row>
    <row r="18" spans="1:11" ht="13.5">
      <c r="A18" s="33" t="s">
        <v>28</v>
      </c>
      <c r="B18" s="34">
        <f>SUM(B11:B17)</f>
        <v>54738238</v>
      </c>
      <c r="C18" s="35">
        <f aca="true" t="shared" si="1" ref="C18:K18">SUM(C11:C17)</f>
        <v>21584840</v>
      </c>
      <c r="D18" s="36">
        <f t="shared" si="1"/>
        <v>62857549</v>
      </c>
      <c r="E18" s="34">
        <f t="shared" si="1"/>
        <v>63361190</v>
      </c>
      <c r="F18" s="35">
        <f t="shared" si="1"/>
        <v>61042004</v>
      </c>
      <c r="G18" s="37">
        <f t="shared" si="1"/>
        <v>61042004</v>
      </c>
      <c r="H18" s="38">
        <f t="shared" si="1"/>
        <v>42182218</v>
      </c>
      <c r="I18" s="34">
        <f t="shared" si="1"/>
        <v>65301445</v>
      </c>
      <c r="J18" s="35">
        <f t="shared" si="1"/>
        <v>67138879</v>
      </c>
      <c r="K18" s="37">
        <f t="shared" si="1"/>
        <v>71301477</v>
      </c>
    </row>
    <row r="19" spans="1:11" ht="13.5">
      <c r="A19" s="33" t="s">
        <v>29</v>
      </c>
      <c r="B19" s="39">
        <f>+B10-B18</f>
        <v>-16647635</v>
      </c>
      <c r="C19" s="40">
        <f aca="true" t="shared" si="2" ref="C19:K19">+C10-C18</f>
        <v>-18211393</v>
      </c>
      <c r="D19" s="41">
        <f t="shared" si="2"/>
        <v>-15701922</v>
      </c>
      <c r="E19" s="39">
        <f t="shared" si="2"/>
        <v>-11326263</v>
      </c>
      <c r="F19" s="40">
        <f t="shared" si="2"/>
        <v>1281854</v>
      </c>
      <c r="G19" s="42">
        <f t="shared" si="2"/>
        <v>1281854</v>
      </c>
      <c r="H19" s="43">
        <f t="shared" si="2"/>
        <v>12119359</v>
      </c>
      <c r="I19" s="39">
        <f t="shared" si="2"/>
        <v>822069</v>
      </c>
      <c r="J19" s="40">
        <f t="shared" si="2"/>
        <v>1967849</v>
      </c>
      <c r="K19" s="42">
        <f t="shared" si="2"/>
        <v>1709942</v>
      </c>
    </row>
    <row r="20" spans="1:11" ht="25.5">
      <c r="A20" s="44" t="s">
        <v>30</v>
      </c>
      <c r="B20" s="45">
        <v>14862452</v>
      </c>
      <c r="C20" s="46">
        <v>2486266</v>
      </c>
      <c r="D20" s="47">
        <v>19067000</v>
      </c>
      <c r="E20" s="45">
        <v>15191000</v>
      </c>
      <c r="F20" s="46">
        <v>15191000</v>
      </c>
      <c r="G20" s="48">
        <v>15191000</v>
      </c>
      <c r="H20" s="49">
        <v>11091000</v>
      </c>
      <c r="I20" s="45">
        <v>22980000</v>
      </c>
      <c r="J20" s="46">
        <v>18180000</v>
      </c>
      <c r="K20" s="48">
        <v>26568000</v>
      </c>
    </row>
    <row r="21" spans="1:11" ht="63.75">
      <c r="A21" s="50" t="s">
        <v>108</v>
      </c>
      <c r="B21" s="51">
        <v>0</v>
      </c>
      <c r="C21" s="52">
        <v>0</v>
      </c>
      <c r="D21" s="53">
        <v>5000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-1785183</v>
      </c>
      <c r="C22" s="58">
        <f aca="true" t="shared" si="3" ref="C22:K22">SUM(C19:C21)</f>
        <v>-15725127</v>
      </c>
      <c r="D22" s="59">
        <f t="shared" si="3"/>
        <v>3370078</v>
      </c>
      <c r="E22" s="57">
        <f t="shared" si="3"/>
        <v>3864737</v>
      </c>
      <c r="F22" s="58">
        <f t="shared" si="3"/>
        <v>16472854</v>
      </c>
      <c r="G22" s="60">
        <f t="shared" si="3"/>
        <v>16472854</v>
      </c>
      <c r="H22" s="61">
        <f t="shared" si="3"/>
        <v>23210359</v>
      </c>
      <c r="I22" s="57">
        <f t="shared" si="3"/>
        <v>23802069</v>
      </c>
      <c r="J22" s="58">
        <f t="shared" si="3"/>
        <v>20147849</v>
      </c>
      <c r="K22" s="60">
        <f t="shared" si="3"/>
        <v>28277942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-1785183</v>
      </c>
      <c r="C24" s="40">
        <f aca="true" t="shared" si="4" ref="C24:K24">SUM(C22:C23)</f>
        <v>-15725127</v>
      </c>
      <c r="D24" s="41">
        <f t="shared" si="4"/>
        <v>3370078</v>
      </c>
      <c r="E24" s="39">
        <f t="shared" si="4"/>
        <v>3864737</v>
      </c>
      <c r="F24" s="40">
        <f t="shared" si="4"/>
        <v>16472854</v>
      </c>
      <c r="G24" s="42">
        <f t="shared" si="4"/>
        <v>16472854</v>
      </c>
      <c r="H24" s="43">
        <f t="shared" si="4"/>
        <v>23210359</v>
      </c>
      <c r="I24" s="39">
        <f t="shared" si="4"/>
        <v>23802069</v>
      </c>
      <c r="J24" s="40">
        <f t="shared" si="4"/>
        <v>20147849</v>
      </c>
      <c r="K24" s="42">
        <f t="shared" si="4"/>
        <v>28277942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14257470</v>
      </c>
      <c r="C27" s="7">
        <v>2967542</v>
      </c>
      <c r="D27" s="69">
        <v>17308428</v>
      </c>
      <c r="E27" s="70">
        <v>15691000</v>
      </c>
      <c r="F27" s="7">
        <v>18091000</v>
      </c>
      <c r="G27" s="71">
        <v>18091000</v>
      </c>
      <c r="H27" s="72">
        <v>4260721</v>
      </c>
      <c r="I27" s="70">
        <v>23700000</v>
      </c>
      <c r="J27" s="7">
        <v>18180000</v>
      </c>
      <c r="K27" s="71">
        <v>26568000</v>
      </c>
    </row>
    <row r="28" spans="1:11" ht="13.5">
      <c r="A28" s="73" t="s">
        <v>34</v>
      </c>
      <c r="B28" s="6">
        <v>14257470</v>
      </c>
      <c r="C28" s="6">
        <v>2967542</v>
      </c>
      <c r="D28" s="23">
        <v>15028097</v>
      </c>
      <c r="E28" s="24">
        <v>15691000</v>
      </c>
      <c r="F28" s="6">
        <v>16091000</v>
      </c>
      <c r="G28" s="25">
        <v>16091000</v>
      </c>
      <c r="H28" s="26">
        <v>4260721</v>
      </c>
      <c r="I28" s="24">
        <v>23700000</v>
      </c>
      <c r="J28" s="6">
        <v>18180000</v>
      </c>
      <c r="K28" s="25">
        <v>26568000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2000000</v>
      </c>
      <c r="G31" s="25">
        <v>2000000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14257470</v>
      </c>
      <c r="C32" s="7">
        <f aca="true" t="shared" si="5" ref="C32:K32">SUM(C28:C31)</f>
        <v>2967542</v>
      </c>
      <c r="D32" s="69">
        <f t="shared" si="5"/>
        <v>15028097</v>
      </c>
      <c r="E32" s="70">
        <f t="shared" si="5"/>
        <v>15691000</v>
      </c>
      <c r="F32" s="7">
        <f t="shared" si="5"/>
        <v>18091000</v>
      </c>
      <c r="G32" s="71">
        <f t="shared" si="5"/>
        <v>18091000</v>
      </c>
      <c r="H32" s="72">
        <f t="shared" si="5"/>
        <v>4260721</v>
      </c>
      <c r="I32" s="70">
        <f t="shared" si="5"/>
        <v>23700000</v>
      </c>
      <c r="J32" s="7">
        <f t="shared" si="5"/>
        <v>18180000</v>
      </c>
      <c r="K32" s="71">
        <f t="shared" si="5"/>
        <v>26568000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16114650</v>
      </c>
      <c r="C35" s="6">
        <v>14892402</v>
      </c>
      <c r="D35" s="23">
        <v>6410856</v>
      </c>
      <c r="E35" s="24">
        <v>49304261</v>
      </c>
      <c r="F35" s="6">
        <v>104398094</v>
      </c>
      <c r="G35" s="25">
        <v>104398094</v>
      </c>
      <c r="H35" s="26">
        <v>9080160</v>
      </c>
      <c r="I35" s="24">
        <v>88067558</v>
      </c>
      <c r="J35" s="6">
        <v>63861063</v>
      </c>
      <c r="K35" s="25">
        <v>67440524</v>
      </c>
    </row>
    <row r="36" spans="1:11" ht="13.5">
      <c r="A36" s="22" t="s">
        <v>40</v>
      </c>
      <c r="B36" s="6">
        <v>162546339</v>
      </c>
      <c r="C36" s="6">
        <v>-9818077</v>
      </c>
      <c r="D36" s="23">
        <v>8765997</v>
      </c>
      <c r="E36" s="24">
        <v>10735820</v>
      </c>
      <c r="F36" s="6">
        <v>195003820</v>
      </c>
      <c r="G36" s="25">
        <v>195003820</v>
      </c>
      <c r="H36" s="26">
        <v>-2570959</v>
      </c>
      <c r="I36" s="24">
        <v>187341985</v>
      </c>
      <c r="J36" s="6">
        <v>12783040</v>
      </c>
      <c r="K36" s="25">
        <v>20836431</v>
      </c>
    </row>
    <row r="37" spans="1:11" ht="13.5">
      <c r="A37" s="22" t="s">
        <v>41</v>
      </c>
      <c r="B37" s="6">
        <v>24803619</v>
      </c>
      <c r="C37" s="6">
        <v>30147731</v>
      </c>
      <c r="D37" s="23">
        <v>10435916</v>
      </c>
      <c r="E37" s="24">
        <v>56175344</v>
      </c>
      <c r="F37" s="6">
        <v>83109336</v>
      </c>
      <c r="G37" s="25">
        <v>83109336</v>
      </c>
      <c r="H37" s="26">
        <v>-16701164</v>
      </c>
      <c r="I37" s="24">
        <v>102652222</v>
      </c>
      <c r="J37" s="6">
        <v>56496254</v>
      </c>
      <c r="K37" s="25">
        <v>59999013</v>
      </c>
    </row>
    <row r="38" spans="1:11" ht="13.5">
      <c r="A38" s="22" t="s">
        <v>42</v>
      </c>
      <c r="B38" s="6">
        <v>8521180</v>
      </c>
      <c r="C38" s="6">
        <v>-2069841</v>
      </c>
      <c r="D38" s="23">
        <v>-698729</v>
      </c>
      <c r="E38" s="24">
        <v>0</v>
      </c>
      <c r="F38" s="6">
        <v>7365000</v>
      </c>
      <c r="G38" s="25">
        <v>7365000</v>
      </c>
      <c r="H38" s="26">
        <v>0</v>
      </c>
      <c r="I38" s="24">
        <v>1948786</v>
      </c>
      <c r="J38" s="6">
        <v>0</v>
      </c>
      <c r="K38" s="25">
        <v>0</v>
      </c>
    </row>
    <row r="39" spans="1:11" ht="13.5">
      <c r="A39" s="22" t="s">
        <v>43</v>
      </c>
      <c r="B39" s="6">
        <v>145336190</v>
      </c>
      <c r="C39" s="6">
        <v>209274</v>
      </c>
      <c r="D39" s="23">
        <v>2069581</v>
      </c>
      <c r="E39" s="24">
        <v>0</v>
      </c>
      <c r="F39" s="6">
        <v>192454724</v>
      </c>
      <c r="G39" s="25">
        <v>192454724</v>
      </c>
      <c r="H39" s="26">
        <v>0</v>
      </c>
      <c r="I39" s="24">
        <v>147006466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10624578</v>
      </c>
      <c r="C42" s="6">
        <v>593147</v>
      </c>
      <c r="D42" s="23">
        <v>53996386</v>
      </c>
      <c r="E42" s="24">
        <v>105384583</v>
      </c>
      <c r="F42" s="6">
        <v>115687566</v>
      </c>
      <c r="G42" s="25">
        <v>115687566</v>
      </c>
      <c r="H42" s="26">
        <v>719266</v>
      </c>
      <c r="I42" s="24">
        <v>118617144</v>
      </c>
      <c r="J42" s="6">
        <v>116526307</v>
      </c>
      <c r="K42" s="25">
        <v>130631839</v>
      </c>
    </row>
    <row r="43" spans="1:11" ht="13.5">
      <c r="A43" s="22" t="s">
        <v>46</v>
      </c>
      <c r="B43" s="6">
        <v>-14257470</v>
      </c>
      <c r="C43" s="6">
        <v>-217391</v>
      </c>
      <c r="D43" s="23">
        <v>-1174138</v>
      </c>
      <c r="E43" s="24">
        <v>-14516862</v>
      </c>
      <c r="F43" s="6">
        <v>-16916862</v>
      </c>
      <c r="G43" s="25">
        <v>-16916862</v>
      </c>
      <c r="H43" s="26">
        <v>0</v>
      </c>
      <c r="I43" s="24">
        <v>-25565454</v>
      </c>
      <c r="J43" s="6">
        <v>-16314546</v>
      </c>
      <c r="K43" s="25">
        <v>-26568000</v>
      </c>
    </row>
    <row r="44" spans="1:11" ht="13.5">
      <c r="A44" s="22" t="s">
        <v>47</v>
      </c>
      <c r="B44" s="6">
        <v>2942244</v>
      </c>
      <c r="C44" s="6">
        <v>0</v>
      </c>
      <c r="D44" s="23">
        <v>4764</v>
      </c>
      <c r="E44" s="24">
        <v>-4764</v>
      </c>
      <c r="F44" s="6">
        <v>95000</v>
      </c>
      <c r="G44" s="25">
        <v>95000</v>
      </c>
      <c r="H44" s="26">
        <v>0</v>
      </c>
      <c r="I44" s="24">
        <v>-205</v>
      </c>
      <c r="J44" s="6">
        <v>-94795</v>
      </c>
      <c r="K44" s="25">
        <v>0</v>
      </c>
    </row>
    <row r="45" spans="1:11" ht="13.5">
      <c r="A45" s="33" t="s">
        <v>48</v>
      </c>
      <c r="B45" s="7">
        <v>-274993</v>
      </c>
      <c r="C45" s="7">
        <v>375756</v>
      </c>
      <c r="D45" s="69">
        <v>52827012</v>
      </c>
      <c r="E45" s="70">
        <v>90862957</v>
      </c>
      <c r="F45" s="7">
        <v>100759428</v>
      </c>
      <c r="G45" s="71">
        <v>100759428</v>
      </c>
      <c r="H45" s="72">
        <v>719266</v>
      </c>
      <c r="I45" s="70">
        <v>93116741</v>
      </c>
      <c r="J45" s="7">
        <v>100116966</v>
      </c>
      <c r="K45" s="71">
        <v>104063839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407359</v>
      </c>
      <c r="C48" s="6">
        <v>13017649</v>
      </c>
      <c r="D48" s="23">
        <v>-111548</v>
      </c>
      <c r="E48" s="24">
        <v>33187591</v>
      </c>
      <c r="F48" s="6">
        <v>44644838</v>
      </c>
      <c r="G48" s="25">
        <v>44644838</v>
      </c>
      <c r="H48" s="26">
        <v>-177308</v>
      </c>
      <c r="I48" s="24">
        <v>36822440</v>
      </c>
      <c r="J48" s="6">
        <v>38770262</v>
      </c>
      <c r="K48" s="25">
        <v>40794090</v>
      </c>
    </row>
    <row r="49" spans="1:11" ht="13.5">
      <c r="A49" s="22" t="s">
        <v>51</v>
      </c>
      <c r="B49" s="6">
        <f>+B75</f>
        <v>13711517.61200432</v>
      </c>
      <c r="C49" s="6">
        <f aca="true" t="shared" si="6" ref="C49:K49">+C75</f>
        <v>30880291.295989454</v>
      </c>
      <c r="D49" s="23">
        <f t="shared" si="6"/>
        <v>6544356.457334832</v>
      </c>
      <c r="E49" s="24">
        <f t="shared" si="6"/>
        <v>52130877.761147395</v>
      </c>
      <c r="F49" s="6">
        <f t="shared" si="6"/>
        <v>40888678.3455019</v>
      </c>
      <c r="G49" s="25">
        <f t="shared" si="6"/>
        <v>40888678.3455019</v>
      </c>
      <c r="H49" s="26">
        <f t="shared" si="6"/>
        <v>-16642415.80021395</v>
      </c>
      <c r="I49" s="24">
        <f t="shared" si="6"/>
        <v>81225488.02752529</v>
      </c>
      <c r="J49" s="6">
        <f t="shared" si="6"/>
        <v>48948861.24073944</v>
      </c>
      <c r="K49" s="25">
        <f t="shared" si="6"/>
        <v>51983704.85545254</v>
      </c>
    </row>
    <row r="50" spans="1:11" ht="13.5">
      <c r="A50" s="33" t="s">
        <v>52</v>
      </c>
      <c r="B50" s="7">
        <f>+B48-B49</f>
        <v>-13304158.61200432</v>
      </c>
      <c r="C50" s="7">
        <f aca="true" t="shared" si="7" ref="C50:K50">+C48-C49</f>
        <v>-17862642.295989454</v>
      </c>
      <c r="D50" s="69">
        <f t="shared" si="7"/>
        <v>-6655904.457334832</v>
      </c>
      <c r="E50" s="70">
        <f t="shared" si="7"/>
        <v>-18943286.761147395</v>
      </c>
      <c r="F50" s="7">
        <f t="shared" si="7"/>
        <v>3756159.6544981003</v>
      </c>
      <c r="G50" s="71">
        <f t="shared" si="7"/>
        <v>3756159.6544981003</v>
      </c>
      <c r="H50" s="72">
        <f t="shared" si="7"/>
        <v>16465107.80021395</v>
      </c>
      <c r="I50" s="70">
        <f t="shared" si="7"/>
        <v>-44403048.02752529</v>
      </c>
      <c r="J50" s="7">
        <f t="shared" si="7"/>
        <v>-10178599.240739442</v>
      </c>
      <c r="K50" s="71">
        <f t="shared" si="7"/>
        <v>-11189614.855452538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162546339</v>
      </c>
      <c r="C53" s="6">
        <v>-7702019</v>
      </c>
      <c r="D53" s="23">
        <v>-7343037</v>
      </c>
      <c r="E53" s="24">
        <v>10585820</v>
      </c>
      <c r="F53" s="6">
        <v>13075820</v>
      </c>
      <c r="G53" s="25">
        <v>13075820</v>
      </c>
      <c r="H53" s="26">
        <v>-2570959</v>
      </c>
      <c r="I53" s="24">
        <v>160596198</v>
      </c>
      <c r="J53" s="6">
        <v>12783040</v>
      </c>
      <c r="K53" s="25">
        <v>20836431</v>
      </c>
    </row>
    <row r="54" spans="1:11" ht="13.5">
      <c r="A54" s="22" t="s">
        <v>55</v>
      </c>
      <c r="B54" s="6">
        <v>7926615</v>
      </c>
      <c r="C54" s="6">
        <v>0</v>
      </c>
      <c r="D54" s="23">
        <v>9762417</v>
      </c>
      <c r="E54" s="24">
        <v>4835180</v>
      </c>
      <c r="F54" s="6">
        <v>4835180</v>
      </c>
      <c r="G54" s="25">
        <v>4835180</v>
      </c>
      <c r="H54" s="26">
        <v>6901974</v>
      </c>
      <c r="I54" s="24">
        <v>5096280</v>
      </c>
      <c r="J54" s="6">
        <v>5396960</v>
      </c>
      <c r="K54" s="25">
        <v>5731569</v>
      </c>
    </row>
    <row r="55" spans="1:11" ht="13.5">
      <c r="A55" s="22" t="s">
        <v>56</v>
      </c>
      <c r="B55" s="6">
        <v>0</v>
      </c>
      <c r="C55" s="6">
        <v>2967542</v>
      </c>
      <c r="D55" s="23">
        <v>15028097</v>
      </c>
      <c r="E55" s="24">
        <v>14913638</v>
      </c>
      <c r="F55" s="6">
        <v>17343638</v>
      </c>
      <c r="G55" s="25">
        <v>17343638</v>
      </c>
      <c r="H55" s="26">
        <v>4081201</v>
      </c>
      <c r="I55" s="24">
        <v>9091850</v>
      </c>
      <c r="J55" s="6">
        <v>18180000</v>
      </c>
      <c r="K55" s="25">
        <v>26568000</v>
      </c>
    </row>
    <row r="56" spans="1:11" ht="13.5">
      <c r="A56" s="22" t="s">
        <v>57</v>
      </c>
      <c r="B56" s="6">
        <v>943000</v>
      </c>
      <c r="C56" s="6">
        <v>410717</v>
      </c>
      <c r="D56" s="23">
        <v>1895993</v>
      </c>
      <c r="E56" s="24">
        <v>2287517</v>
      </c>
      <c r="F56" s="6">
        <v>2162517</v>
      </c>
      <c r="G56" s="25">
        <v>2162517</v>
      </c>
      <c r="H56" s="26">
        <v>305353</v>
      </c>
      <c r="I56" s="24">
        <v>2279293</v>
      </c>
      <c r="J56" s="6">
        <v>2413777</v>
      </c>
      <c r="K56" s="25">
        <v>2563423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636</v>
      </c>
      <c r="C62" s="98">
        <v>715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0.5873383802337604</v>
      </c>
      <c r="C70" s="5">
        <f aca="true" t="shared" si="8" ref="C70:K70">IF(ISERROR(C71/C72),0,(C71/C72))</f>
        <v>-0.007066473116157518</v>
      </c>
      <c r="D70" s="5">
        <f t="shared" si="8"/>
        <v>-0.0001360055474084244</v>
      </c>
      <c r="E70" s="5">
        <f t="shared" si="8"/>
        <v>0.25146880086866796</v>
      </c>
      <c r="F70" s="5">
        <f t="shared" si="8"/>
        <v>0.7074216976823771</v>
      </c>
      <c r="G70" s="5">
        <f t="shared" si="8"/>
        <v>0.7074216976823771</v>
      </c>
      <c r="H70" s="5">
        <f t="shared" si="8"/>
        <v>-0.0002801197677432162</v>
      </c>
      <c r="I70" s="5">
        <f t="shared" si="8"/>
        <v>0.3012952286132623</v>
      </c>
      <c r="J70" s="5">
        <f t="shared" si="8"/>
        <v>0.301296072283968</v>
      </c>
      <c r="K70" s="5">
        <f t="shared" si="8"/>
        <v>0.3012951604485645</v>
      </c>
    </row>
    <row r="71" spans="1:11" ht="12.75" hidden="1">
      <c r="A71" s="2" t="s">
        <v>112</v>
      </c>
      <c r="B71" s="2">
        <f>+B83</f>
        <v>7520764</v>
      </c>
      <c r="C71" s="2">
        <f aca="true" t="shared" si="9" ref="C71:K71">+C83</f>
        <v>-136853</v>
      </c>
      <c r="D71" s="2">
        <f t="shared" si="9"/>
        <v>-2152</v>
      </c>
      <c r="E71" s="2">
        <f t="shared" si="9"/>
        <v>4739263</v>
      </c>
      <c r="F71" s="2">
        <f t="shared" si="9"/>
        <v>18540608</v>
      </c>
      <c r="G71" s="2">
        <f t="shared" si="9"/>
        <v>18540608</v>
      </c>
      <c r="H71" s="2">
        <f t="shared" si="9"/>
        <v>-6858</v>
      </c>
      <c r="I71" s="2">
        <f t="shared" si="9"/>
        <v>8503749</v>
      </c>
      <c r="J71" s="2">
        <f t="shared" si="9"/>
        <v>9005507</v>
      </c>
      <c r="K71" s="2">
        <f t="shared" si="9"/>
        <v>9563808</v>
      </c>
    </row>
    <row r="72" spans="1:11" ht="12.75" hidden="1">
      <c r="A72" s="2" t="s">
        <v>113</v>
      </c>
      <c r="B72" s="2">
        <f>+B77</f>
        <v>12804823</v>
      </c>
      <c r="C72" s="2">
        <f aca="true" t="shared" si="10" ref="C72:K72">+C77</f>
        <v>19366521</v>
      </c>
      <c r="D72" s="2">
        <f t="shared" si="10"/>
        <v>15822884</v>
      </c>
      <c r="E72" s="2">
        <f t="shared" si="10"/>
        <v>18846326</v>
      </c>
      <c r="F72" s="2">
        <f t="shared" si="10"/>
        <v>26208707</v>
      </c>
      <c r="G72" s="2">
        <f t="shared" si="10"/>
        <v>26208707</v>
      </c>
      <c r="H72" s="2">
        <f t="shared" si="10"/>
        <v>24482385</v>
      </c>
      <c r="I72" s="2">
        <f t="shared" si="10"/>
        <v>28223975</v>
      </c>
      <c r="J72" s="2">
        <f t="shared" si="10"/>
        <v>29889228</v>
      </c>
      <c r="K72" s="2">
        <f t="shared" si="10"/>
        <v>31742322</v>
      </c>
    </row>
    <row r="73" spans="1:11" ht="12.75" hidden="1">
      <c r="A73" s="2" t="s">
        <v>114</v>
      </c>
      <c r="B73" s="2">
        <f>+B74</f>
        <v>-10640944.66666667</v>
      </c>
      <c r="C73" s="2">
        <f aca="true" t="shared" si="11" ref="C73:K73">+(C78+C80+C81+C82)-(B78+B80+B81+B82)</f>
        <v>-13461725</v>
      </c>
      <c r="D73" s="2">
        <f t="shared" si="11"/>
        <v>5887556</v>
      </c>
      <c r="E73" s="2">
        <f t="shared" si="11"/>
        <v>8312155</v>
      </c>
      <c r="F73" s="2">
        <f>+(F78+F80+F81+F82)-(D78+D80+D81+D82)</f>
        <v>51770741</v>
      </c>
      <c r="G73" s="2">
        <f>+(G78+G80+G81+G82)-(D78+D80+D81+D82)</f>
        <v>51770741</v>
      </c>
      <c r="H73" s="2">
        <f>+(H78+H80+H81+H82)-(D78+D80+D81+D82)</f>
        <v>1452953</v>
      </c>
      <c r="I73" s="2">
        <f>+(I78+I80+I81+I82)-(E78+E80+E81+E82)</f>
        <v>36815473</v>
      </c>
      <c r="J73" s="2">
        <f t="shared" si="11"/>
        <v>-27841342</v>
      </c>
      <c r="K73" s="2">
        <f t="shared" si="11"/>
        <v>1555633</v>
      </c>
    </row>
    <row r="74" spans="1:11" ht="12.75" hidden="1">
      <c r="A74" s="2" t="s">
        <v>115</v>
      </c>
      <c r="B74" s="2">
        <f>+TREND(C74:E74)</f>
        <v>-10640944.66666667</v>
      </c>
      <c r="C74" s="2">
        <f>+C73</f>
        <v>-13461725</v>
      </c>
      <c r="D74" s="2">
        <f aca="true" t="shared" si="12" ref="D74:K74">+D73</f>
        <v>5887556</v>
      </c>
      <c r="E74" s="2">
        <f t="shared" si="12"/>
        <v>8312155</v>
      </c>
      <c r="F74" s="2">
        <f t="shared" si="12"/>
        <v>51770741</v>
      </c>
      <c r="G74" s="2">
        <f t="shared" si="12"/>
        <v>51770741</v>
      </c>
      <c r="H74" s="2">
        <f t="shared" si="12"/>
        <v>1452953</v>
      </c>
      <c r="I74" s="2">
        <f t="shared" si="12"/>
        <v>36815473</v>
      </c>
      <c r="J74" s="2">
        <f t="shared" si="12"/>
        <v>-27841342</v>
      </c>
      <c r="K74" s="2">
        <f t="shared" si="12"/>
        <v>1555633</v>
      </c>
    </row>
    <row r="75" spans="1:11" ht="12.75" hidden="1">
      <c r="A75" s="2" t="s">
        <v>116</v>
      </c>
      <c r="B75" s="2">
        <f>+B84-(((B80+B81+B78)*B70)-B79)</f>
        <v>13711517.61200432</v>
      </c>
      <c r="C75" s="2">
        <f aca="true" t="shared" si="13" ref="C75:K75">+C84-(((C80+C81+C78)*C70)-C79)</f>
        <v>30880291.295989454</v>
      </c>
      <c r="D75" s="2">
        <f t="shared" si="13"/>
        <v>6544356.457334832</v>
      </c>
      <c r="E75" s="2">
        <f t="shared" si="13"/>
        <v>52130877.761147395</v>
      </c>
      <c r="F75" s="2">
        <f t="shared" si="13"/>
        <v>40888678.3455019</v>
      </c>
      <c r="G75" s="2">
        <f t="shared" si="13"/>
        <v>40888678.3455019</v>
      </c>
      <c r="H75" s="2">
        <f t="shared" si="13"/>
        <v>-16642415.80021395</v>
      </c>
      <c r="I75" s="2">
        <f t="shared" si="13"/>
        <v>81225488.02752529</v>
      </c>
      <c r="J75" s="2">
        <f t="shared" si="13"/>
        <v>48948861.24073944</v>
      </c>
      <c r="K75" s="2">
        <f t="shared" si="13"/>
        <v>51983704.85545254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12804823</v>
      </c>
      <c r="C77" s="3">
        <v>19366521</v>
      </c>
      <c r="D77" s="3">
        <v>15822884</v>
      </c>
      <c r="E77" s="3">
        <v>18846326</v>
      </c>
      <c r="F77" s="3">
        <v>26208707</v>
      </c>
      <c r="G77" s="3">
        <v>26208707</v>
      </c>
      <c r="H77" s="3">
        <v>24482385</v>
      </c>
      <c r="I77" s="3">
        <v>28223975</v>
      </c>
      <c r="J77" s="3">
        <v>29889228</v>
      </c>
      <c r="K77" s="3">
        <v>31742322</v>
      </c>
    </row>
    <row r="78" spans="1:11" ht="12.75" hidden="1">
      <c r="A78" s="1" t="s">
        <v>67</v>
      </c>
      <c r="B78" s="3">
        <v>0</v>
      </c>
      <c r="C78" s="3">
        <v>0</v>
      </c>
      <c r="D78" s="3">
        <v>1174138</v>
      </c>
      <c r="E78" s="3">
        <v>0</v>
      </c>
      <c r="F78" s="3">
        <v>0</v>
      </c>
      <c r="G78" s="3">
        <v>0</v>
      </c>
      <c r="H78" s="3">
        <v>0</v>
      </c>
      <c r="I78" s="3">
        <v>1865454</v>
      </c>
      <c r="J78" s="3">
        <v>0</v>
      </c>
      <c r="K78" s="3">
        <v>0</v>
      </c>
    </row>
    <row r="79" spans="1:11" ht="12.75" hidden="1">
      <c r="A79" s="1" t="s">
        <v>68</v>
      </c>
      <c r="B79" s="3">
        <v>22713438</v>
      </c>
      <c r="C79" s="3">
        <v>30874610</v>
      </c>
      <c r="D79" s="3">
        <v>6543295</v>
      </c>
      <c r="E79" s="3">
        <v>56171144</v>
      </c>
      <c r="F79" s="3">
        <v>82998136</v>
      </c>
      <c r="G79" s="3">
        <v>82998136</v>
      </c>
      <c r="H79" s="3">
        <v>-16645009</v>
      </c>
      <c r="I79" s="3">
        <v>97421394</v>
      </c>
      <c r="J79" s="3">
        <v>56491806</v>
      </c>
      <c r="K79" s="3">
        <v>59994289</v>
      </c>
    </row>
    <row r="80" spans="1:11" ht="12.75" hidden="1">
      <c r="A80" s="1" t="s">
        <v>69</v>
      </c>
      <c r="B80" s="3">
        <v>10173595</v>
      </c>
      <c r="C80" s="3">
        <v>5142377</v>
      </c>
      <c r="D80" s="3">
        <v>5198582</v>
      </c>
      <c r="E80" s="3">
        <v>13752229</v>
      </c>
      <c r="F80" s="3">
        <v>58010815</v>
      </c>
      <c r="G80" s="3">
        <v>58010815</v>
      </c>
      <c r="H80" s="3">
        <v>6593694</v>
      </c>
      <c r="I80" s="3">
        <v>46402572</v>
      </c>
      <c r="J80" s="3">
        <v>23344595</v>
      </c>
      <c r="K80" s="3">
        <v>24791962</v>
      </c>
    </row>
    <row r="81" spans="1:11" ht="12.75" hidden="1">
      <c r="A81" s="1" t="s">
        <v>70</v>
      </c>
      <c r="B81" s="3">
        <v>5153039</v>
      </c>
      <c r="C81" s="3">
        <v>-4338398</v>
      </c>
      <c r="D81" s="3">
        <v>1431795</v>
      </c>
      <c r="E81" s="3">
        <v>2314441</v>
      </c>
      <c r="F81" s="3">
        <v>1514441</v>
      </c>
      <c r="G81" s="3">
        <v>1514441</v>
      </c>
      <c r="H81" s="3">
        <v>2663774</v>
      </c>
      <c r="I81" s="3">
        <v>5486247</v>
      </c>
      <c r="J81" s="3">
        <v>1690397</v>
      </c>
      <c r="K81" s="3">
        <v>1795203</v>
      </c>
    </row>
    <row r="82" spans="1:11" ht="12.75" hidden="1">
      <c r="A82" s="1" t="s">
        <v>71</v>
      </c>
      <c r="B82" s="3">
        <v>52050</v>
      </c>
      <c r="C82" s="3">
        <v>1112980</v>
      </c>
      <c r="D82" s="3">
        <v>0</v>
      </c>
      <c r="E82" s="3">
        <v>50000</v>
      </c>
      <c r="F82" s="3">
        <v>50000</v>
      </c>
      <c r="G82" s="3">
        <v>50000</v>
      </c>
      <c r="H82" s="3">
        <v>0</v>
      </c>
      <c r="I82" s="3">
        <v>-822130</v>
      </c>
      <c r="J82" s="3">
        <v>55809</v>
      </c>
      <c r="K82" s="3">
        <v>59269</v>
      </c>
    </row>
    <row r="83" spans="1:11" ht="12.75" hidden="1">
      <c r="A83" s="1" t="s">
        <v>72</v>
      </c>
      <c r="B83" s="3">
        <v>7520764</v>
      </c>
      <c r="C83" s="3">
        <v>-136853</v>
      </c>
      <c r="D83" s="3">
        <v>-2152</v>
      </c>
      <c r="E83" s="3">
        <v>4739263</v>
      </c>
      <c r="F83" s="3">
        <v>18540608</v>
      </c>
      <c r="G83" s="3">
        <v>18540608</v>
      </c>
      <c r="H83" s="3">
        <v>-6858</v>
      </c>
      <c r="I83" s="3">
        <v>8503749</v>
      </c>
      <c r="J83" s="3">
        <v>9005507</v>
      </c>
      <c r="K83" s="3">
        <v>9563808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29024821</v>
      </c>
      <c r="C5" s="6">
        <v>0</v>
      </c>
      <c r="D5" s="23">
        <v>27421401</v>
      </c>
      <c r="E5" s="24">
        <v>80000175</v>
      </c>
      <c r="F5" s="6">
        <v>80000175</v>
      </c>
      <c r="G5" s="25">
        <v>80000175</v>
      </c>
      <c r="H5" s="26">
        <v>116958487</v>
      </c>
      <c r="I5" s="24">
        <v>62109063</v>
      </c>
      <c r="J5" s="6">
        <v>64966080</v>
      </c>
      <c r="K5" s="25">
        <v>67954519</v>
      </c>
    </row>
    <row r="6" spans="1:11" ht="13.5">
      <c r="A6" s="22" t="s">
        <v>19</v>
      </c>
      <c r="B6" s="6">
        <v>89893126</v>
      </c>
      <c r="C6" s="6">
        <v>0</v>
      </c>
      <c r="D6" s="23">
        <v>97428124</v>
      </c>
      <c r="E6" s="24">
        <v>109756159</v>
      </c>
      <c r="F6" s="6">
        <v>117719103</v>
      </c>
      <c r="G6" s="25">
        <v>117719103</v>
      </c>
      <c r="H6" s="26">
        <v>158557646</v>
      </c>
      <c r="I6" s="24">
        <v>121056387</v>
      </c>
      <c r="J6" s="6">
        <v>128337838</v>
      </c>
      <c r="K6" s="25">
        <v>134241381</v>
      </c>
    </row>
    <row r="7" spans="1:11" ht="13.5">
      <c r="A7" s="22" t="s">
        <v>20</v>
      </c>
      <c r="B7" s="6">
        <v>1384887</v>
      </c>
      <c r="C7" s="6">
        <v>0</v>
      </c>
      <c r="D7" s="23">
        <v>1130716</v>
      </c>
      <c r="E7" s="24">
        <v>692700</v>
      </c>
      <c r="F7" s="6">
        <v>692700</v>
      </c>
      <c r="G7" s="25">
        <v>692700</v>
      </c>
      <c r="H7" s="26">
        <v>1419106</v>
      </c>
      <c r="I7" s="24">
        <v>723872</v>
      </c>
      <c r="J7" s="6">
        <v>757170</v>
      </c>
      <c r="K7" s="25">
        <v>791999</v>
      </c>
    </row>
    <row r="8" spans="1:11" ht="13.5">
      <c r="A8" s="22" t="s">
        <v>21</v>
      </c>
      <c r="B8" s="6">
        <v>37058270</v>
      </c>
      <c r="C8" s="6">
        <v>0</v>
      </c>
      <c r="D8" s="23">
        <v>42243683</v>
      </c>
      <c r="E8" s="24">
        <v>48090360</v>
      </c>
      <c r="F8" s="6">
        <v>48090360</v>
      </c>
      <c r="G8" s="25">
        <v>48090360</v>
      </c>
      <c r="H8" s="26">
        <v>67558926</v>
      </c>
      <c r="I8" s="24">
        <v>52579280</v>
      </c>
      <c r="J8" s="6">
        <v>58070700</v>
      </c>
      <c r="K8" s="25">
        <v>64502517</v>
      </c>
    </row>
    <row r="9" spans="1:11" ht="13.5">
      <c r="A9" s="22" t="s">
        <v>22</v>
      </c>
      <c r="B9" s="6">
        <v>2918286</v>
      </c>
      <c r="C9" s="6">
        <v>0</v>
      </c>
      <c r="D9" s="23">
        <v>3407307</v>
      </c>
      <c r="E9" s="24">
        <v>26858542</v>
      </c>
      <c r="F9" s="6">
        <v>27756622</v>
      </c>
      <c r="G9" s="25">
        <v>27756622</v>
      </c>
      <c r="H9" s="26">
        <v>20330180</v>
      </c>
      <c r="I9" s="24">
        <v>11674243</v>
      </c>
      <c r="J9" s="6">
        <v>12211259</v>
      </c>
      <c r="K9" s="25">
        <v>12773020</v>
      </c>
    </row>
    <row r="10" spans="1:11" ht="25.5">
      <c r="A10" s="27" t="s">
        <v>106</v>
      </c>
      <c r="B10" s="28">
        <f>SUM(B5:B9)</f>
        <v>160279390</v>
      </c>
      <c r="C10" s="29">
        <f aca="true" t="shared" si="0" ref="C10:K10">SUM(C5:C9)</f>
        <v>0</v>
      </c>
      <c r="D10" s="30">
        <f t="shared" si="0"/>
        <v>171631231</v>
      </c>
      <c r="E10" s="28">
        <f t="shared" si="0"/>
        <v>265397936</v>
      </c>
      <c r="F10" s="29">
        <f t="shared" si="0"/>
        <v>274258960</v>
      </c>
      <c r="G10" s="31">
        <f t="shared" si="0"/>
        <v>274258960</v>
      </c>
      <c r="H10" s="32">
        <f t="shared" si="0"/>
        <v>364824345</v>
      </c>
      <c r="I10" s="28">
        <f t="shared" si="0"/>
        <v>248142845</v>
      </c>
      <c r="J10" s="29">
        <f t="shared" si="0"/>
        <v>264343047</v>
      </c>
      <c r="K10" s="31">
        <f t="shared" si="0"/>
        <v>280263436</v>
      </c>
    </row>
    <row r="11" spans="1:11" ht="13.5">
      <c r="A11" s="22" t="s">
        <v>23</v>
      </c>
      <c r="B11" s="6">
        <v>69750940</v>
      </c>
      <c r="C11" s="6">
        <v>1951135</v>
      </c>
      <c r="D11" s="23">
        <v>72890576</v>
      </c>
      <c r="E11" s="24">
        <v>92351357</v>
      </c>
      <c r="F11" s="6">
        <v>80028199</v>
      </c>
      <c r="G11" s="25">
        <v>80028199</v>
      </c>
      <c r="H11" s="26">
        <v>128837617</v>
      </c>
      <c r="I11" s="24">
        <v>88407928</v>
      </c>
      <c r="J11" s="6">
        <v>93933424</v>
      </c>
      <c r="K11" s="25">
        <v>99804289</v>
      </c>
    </row>
    <row r="12" spans="1:11" ht="13.5">
      <c r="A12" s="22" t="s">
        <v>24</v>
      </c>
      <c r="B12" s="6">
        <v>4474635</v>
      </c>
      <c r="C12" s="6">
        <v>0</v>
      </c>
      <c r="D12" s="23">
        <v>5517384</v>
      </c>
      <c r="E12" s="24">
        <v>5756152</v>
      </c>
      <c r="F12" s="6">
        <v>5756152</v>
      </c>
      <c r="G12" s="25">
        <v>5756152</v>
      </c>
      <c r="H12" s="26">
        <v>5881720</v>
      </c>
      <c r="I12" s="24">
        <v>5807069</v>
      </c>
      <c r="J12" s="6">
        <v>6116005</v>
      </c>
      <c r="K12" s="25">
        <v>6498255</v>
      </c>
    </row>
    <row r="13" spans="1:11" ht="13.5">
      <c r="A13" s="22" t="s">
        <v>107</v>
      </c>
      <c r="B13" s="6">
        <v>31986029</v>
      </c>
      <c r="C13" s="6">
        <v>0</v>
      </c>
      <c r="D13" s="23">
        <v>36426243</v>
      </c>
      <c r="E13" s="24">
        <v>17877150</v>
      </c>
      <c r="F13" s="6">
        <v>17877150</v>
      </c>
      <c r="G13" s="25">
        <v>17877150</v>
      </c>
      <c r="H13" s="26">
        <v>0</v>
      </c>
      <c r="I13" s="24">
        <v>18681622</v>
      </c>
      <c r="J13" s="6">
        <v>19540975</v>
      </c>
      <c r="K13" s="25">
        <v>20439860</v>
      </c>
    </row>
    <row r="14" spans="1:11" ht="13.5">
      <c r="A14" s="22" t="s">
        <v>25</v>
      </c>
      <c r="B14" s="6">
        <v>6839835</v>
      </c>
      <c r="C14" s="6">
        <v>0</v>
      </c>
      <c r="D14" s="23">
        <v>16270761</v>
      </c>
      <c r="E14" s="24">
        <v>7364867</v>
      </c>
      <c r="F14" s="6">
        <v>2364867</v>
      </c>
      <c r="G14" s="25">
        <v>2364867</v>
      </c>
      <c r="H14" s="26">
        <v>21693535</v>
      </c>
      <c r="I14" s="24">
        <v>2471286</v>
      </c>
      <c r="J14" s="6">
        <v>2584965</v>
      </c>
      <c r="K14" s="25">
        <v>2703874</v>
      </c>
    </row>
    <row r="15" spans="1:11" ht="13.5">
      <c r="A15" s="22" t="s">
        <v>26</v>
      </c>
      <c r="B15" s="6">
        <v>38599196</v>
      </c>
      <c r="C15" s="6">
        <v>0</v>
      </c>
      <c r="D15" s="23">
        <v>62355086</v>
      </c>
      <c r="E15" s="24">
        <v>66967868</v>
      </c>
      <c r="F15" s="6">
        <v>62967868</v>
      </c>
      <c r="G15" s="25">
        <v>62967868</v>
      </c>
      <c r="H15" s="26">
        <v>88157068</v>
      </c>
      <c r="I15" s="24">
        <v>66857333</v>
      </c>
      <c r="J15" s="6">
        <v>69932771</v>
      </c>
      <c r="K15" s="25">
        <v>73149772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81939397</v>
      </c>
      <c r="C17" s="6">
        <v>0</v>
      </c>
      <c r="D17" s="23">
        <v>101915246</v>
      </c>
      <c r="E17" s="24">
        <v>61060326</v>
      </c>
      <c r="F17" s="6">
        <v>61060326</v>
      </c>
      <c r="G17" s="25">
        <v>61060326</v>
      </c>
      <c r="H17" s="26">
        <v>50250912</v>
      </c>
      <c r="I17" s="24">
        <v>65321371</v>
      </c>
      <c r="J17" s="6">
        <v>68326157</v>
      </c>
      <c r="K17" s="25">
        <v>71469166</v>
      </c>
    </row>
    <row r="18" spans="1:11" ht="13.5">
      <c r="A18" s="33" t="s">
        <v>28</v>
      </c>
      <c r="B18" s="34">
        <f>SUM(B11:B17)</f>
        <v>233590032</v>
      </c>
      <c r="C18" s="35">
        <f aca="true" t="shared" si="1" ref="C18:K18">SUM(C11:C17)</f>
        <v>1951135</v>
      </c>
      <c r="D18" s="36">
        <f t="shared" si="1"/>
        <v>295375296</v>
      </c>
      <c r="E18" s="34">
        <f t="shared" si="1"/>
        <v>251377720</v>
      </c>
      <c r="F18" s="35">
        <f t="shared" si="1"/>
        <v>230054562</v>
      </c>
      <c r="G18" s="37">
        <f t="shared" si="1"/>
        <v>230054562</v>
      </c>
      <c r="H18" s="38">
        <f t="shared" si="1"/>
        <v>294820852</v>
      </c>
      <c r="I18" s="34">
        <f t="shared" si="1"/>
        <v>247546609</v>
      </c>
      <c r="J18" s="35">
        <f t="shared" si="1"/>
        <v>260434297</v>
      </c>
      <c r="K18" s="37">
        <f t="shared" si="1"/>
        <v>274065216</v>
      </c>
    </row>
    <row r="19" spans="1:11" ht="13.5">
      <c r="A19" s="33" t="s">
        <v>29</v>
      </c>
      <c r="B19" s="39">
        <f>+B10-B18</f>
        <v>-73310642</v>
      </c>
      <c r="C19" s="40">
        <f aca="true" t="shared" si="2" ref="C19:K19">+C10-C18</f>
        <v>-1951135</v>
      </c>
      <c r="D19" s="41">
        <f t="shared" si="2"/>
        <v>-123744065</v>
      </c>
      <c r="E19" s="39">
        <f t="shared" si="2"/>
        <v>14020216</v>
      </c>
      <c r="F19" s="40">
        <f t="shared" si="2"/>
        <v>44204398</v>
      </c>
      <c r="G19" s="42">
        <f t="shared" si="2"/>
        <v>44204398</v>
      </c>
      <c r="H19" s="43">
        <f t="shared" si="2"/>
        <v>70003493</v>
      </c>
      <c r="I19" s="39">
        <f t="shared" si="2"/>
        <v>596236</v>
      </c>
      <c r="J19" s="40">
        <f t="shared" si="2"/>
        <v>3908750</v>
      </c>
      <c r="K19" s="42">
        <f t="shared" si="2"/>
        <v>6198220</v>
      </c>
    </row>
    <row r="20" spans="1:11" ht="25.5">
      <c r="A20" s="44" t="s">
        <v>30</v>
      </c>
      <c r="B20" s="45">
        <v>33023124</v>
      </c>
      <c r="C20" s="46">
        <v>0</v>
      </c>
      <c r="D20" s="47">
        <v>8555091</v>
      </c>
      <c r="E20" s="45">
        <v>14298640</v>
      </c>
      <c r="F20" s="46">
        <v>14298640</v>
      </c>
      <c r="G20" s="48">
        <v>14298640</v>
      </c>
      <c r="H20" s="49">
        <v>1521186</v>
      </c>
      <c r="I20" s="45">
        <v>14229000</v>
      </c>
      <c r="J20" s="46">
        <v>15131119</v>
      </c>
      <c r="K20" s="48">
        <v>16090434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8651967</v>
      </c>
      <c r="J21" s="52">
        <v>8651967</v>
      </c>
      <c r="K21" s="54">
        <v>8651967</v>
      </c>
    </row>
    <row r="22" spans="1:11" ht="25.5">
      <c r="A22" s="56" t="s">
        <v>109</v>
      </c>
      <c r="B22" s="57">
        <f>SUM(B19:B21)</f>
        <v>-40287518</v>
      </c>
      <c r="C22" s="58">
        <f aca="true" t="shared" si="3" ref="C22:K22">SUM(C19:C21)</f>
        <v>-1951135</v>
      </c>
      <c r="D22" s="59">
        <f t="shared" si="3"/>
        <v>-115188974</v>
      </c>
      <c r="E22" s="57">
        <f t="shared" si="3"/>
        <v>28318856</v>
      </c>
      <c r="F22" s="58">
        <f t="shared" si="3"/>
        <v>58503038</v>
      </c>
      <c r="G22" s="60">
        <f t="shared" si="3"/>
        <v>58503038</v>
      </c>
      <c r="H22" s="61">
        <f t="shared" si="3"/>
        <v>71524679</v>
      </c>
      <c r="I22" s="57">
        <f t="shared" si="3"/>
        <v>23477203</v>
      </c>
      <c r="J22" s="58">
        <f t="shared" si="3"/>
        <v>27691836</v>
      </c>
      <c r="K22" s="60">
        <f t="shared" si="3"/>
        <v>30940621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-40287518</v>
      </c>
      <c r="C24" s="40">
        <f aca="true" t="shared" si="4" ref="C24:K24">SUM(C22:C23)</f>
        <v>-1951135</v>
      </c>
      <c r="D24" s="41">
        <f t="shared" si="4"/>
        <v>-115188974</v>
      </c>
      <c r="E24" s="39">
        <f t="shared" si="4"/>
        <v>28318856</v>
      </c>
      <c r="F24" s="40">
        <f t="shared" si="4"/>
        <v>58503038</v>
      </c>
      <c r="G24" s="42">
        <f t="shared" si="4"/>
        <v>58503038</v>
      </c>
      <c r="H24" s="43">
        <f t="shared" si="4"/>
        <v>71524679</v>
      </c>
      <c r="I24" s="39">
        <f t="shared" si="4"/>
        <v>23477203</v>
      </c>
      <c r="J24" s="40">
        <f t="shared" si="4"/>
        <v>27691836</v>
      </c>
      <c r="K24" s="42">
        <f t="shared" si="4"/>
        <v>30940621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21789961</v>
      </c>
      <c r="C27" s="7">
        <v>79376054</v>
      </c>
      <c r="D27" s="69">
        <v>16116304</v>
      </c>
      <c r="E27" s="70">
        <v>14798640</v>
      </c>
      <c r="F27" s="7">
        <v>14448640</v>
      </c>
      <c r="G27" s="71">
        <v>14448640</v>
      </c>
      <c r="H27" s="72">
        <v>3090431</v>
      </c>
      <c r="I27" s="70">
        <v>32554280</v>
      </c>
      <c r="J27" s="7">
        <v>33900777</v>
      </c>
      <c r="K27" s="71">
        <v>35326112</v>
      </c>
    </row>
    <row r="28" spans="1:11" ht="13.5">
      <c r="A28" s="73" t="s">
        <v>34</v>
      </c>
      <c r="B28" s="6">
        <v>21230338</v>
      </c>
      <c r="C28" s="6">
        <v>50607892</v>
      </c>
      <c r="D28" s="23">
        <v>0</v>
      </c>
      <c r="E28" s="24">
        <v>14298640</v>
      </c>
      <c r="F28" s="6">
        <v>14298640</v>
      </c>
      <c r="G28" s="25">
        <v>14298640</v>
      </c>
      <c r="H28" s="26">
        <v>0</v>
      </c>
      <c r="I28" s="24">
        <v>22881000</v>
      </c>
      <c r="J28" s="6">
        <v>23783119</v>
      </c>
      <c r="K28" s="25">
        <v>24742432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559623</v>
      </c>
      <c r="C31" s="6">
        <v>28768162</v>
      </c>
      <c r="D31" s="23">
        <v>0</v>
      </c>
      <c r="E31" s="24">
        <v>500000</v>
      </c>
      <c r="F31" s="6">
        <v>150000</v>
      </c>
      <c r="G31" s="25">
        <v>150000</v>
      </c>
      <c r="H31" s="26">
        <v>0</v>
      </c>
      <c r="I31" s="24">
        <v>9673280</v>
      </c>
      <c r="J31" s="6">
        <v>10117658</v>
      </c>
      <c r="K31" s="25">
        <v>10583676</v>
      </c>
    </row>
    <row r="32" spans="1:11" ht="13.5">
      <c r="A32" s="33" t="s">
        <v>37</v>
      </c>
      <c r="B32" s="7">
        <f>SUM(B28:B31)</f>
        <v>21789961</v>
      </c>
      <c r="C32" s="7">
        <f aca="true" t="shared" si="5" ref="C32:K32">SUM(C28:C31)</f>
        <v>79376054</v>
      </c>
      <c r="D32" s="69">
        <f t="shared" si="5"/>
        <v>0</v>
      </c>
      <c r="E32" s="70">
        <f t="shared" si="5"/>
        <v>14798640</v>
      </c>
      <c r="F32" s="7">
        <f t="shared" si="5"/>
        <v>14448640</v>
      </c>
      <c r="G32" s="71">
        <f t="shared" si="5"/>
        <v>14448640</v>
      </c>
      <c r="H32" s="72">
        <f t="shared" si="5"/>
        <v>0</v>
      </c>
      <c r="I32" s="70">
        <f t="shared" si="5"/>
        <v>32554280</v>
      </c>
      <c r="J32" s="7">
        <f t="shared" si="5"/>
        <v>33900777</v>
      </c>
      <c r="K32" s="71">
        <f t="shared" si="5"/>
        <v>35326108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57936021</v>
      </c>
      <c r="C35" s="6">
        <v>45471996</v>
      </c>
      <c r="D35" s="23">
        <v>42955741</v>
      </c>
      <c r="E35" s="24">
        <v>103587033</v>
      </c>
      <c r="F35" s="6">
        <v>103587033</v>
      </c>
      <c r="G35" s="25">
        <v>103587033</v>
      </c>
      <c r="H35" s="26">
        <v>108087151</v>
      </c>
      <c r="I35" s="24">
        <v>33056061</v>
      </c>
      <c r="J35" s="6">
        <v>34788278</v>
      </c>
      <c r="K35" s="25">
        <v>36614185</v>
      </c>
    </row>
    <row r="36" spans="1:11" ht="13.5">
      <c r="A36" s="22" t="s">
        <v>40</v>
      </c>
      <c r="B36" s="6">
        <v>782818979</v>
      </c>
      <c r="C36" s="6">
        <v>765767980</v>
      </c>
      <c r="D36" s="23">
        <v>731679936</v>
      </c>
      <c r="E36" s="24">
        <v>782787001</v>
      </c>
      <c r="F36" s="6">
        <v>782437001</v>
      </c>
      <c r="G36" s="25">
        <v>782437001</v>
      </c>
      <c r="H36" s="26">
        <v>3114331</v>
      </c>
      <c r="I36" s="24">
        <v>789734128</v>
      </c>
      <c r="J36" s="6">
        <v>841884161</v>
      </c>
      <c r="K36" s="25">
        <v>878456135</v>
      </c>
    </row>
    <row r="37" spans="1:11" ht="13.5">
      <c r="A37" s="22" t="s">
        <v>41</v>
      </c>
      <c r="B37" s="6">
        <v>155452000</v>
      </c>
      <c r="C37" s="6">
        <v>210626795</v>
      </c>
      <c r="D37" s="23">
        <v>277563949</v>
      </c>
      <c r="E37" s="24">
        <v>217512485</v>
      </c>
      <c r="F37" s="6">
        <v>217512485</v>
      </c>
      <c r="G37" s="25">
        <v>217512485</v>
      </c>
      <c r="H37" s="26">
        <v>51650408</v>
      </c>
      <c r="I37" s="24">
        <v>277929475</v>
      </c>
      <c r="J37" s="6">
        <v>296476203</v>
      </c>
      <c r="K37" s="25">
        <v>316252333</v>
      </c>
    </row>
    <row r="38" spans="1:11" ht="13.5">
      <c r="A38" s="22" t="s">
        <v>42</v>
      </c>
      <c r="B38" s="6">
        <v>21223000</v>
      </c>
      <c r="C38" s="6">
        <v>32211357</v>
      </c>
      <c r="D38" s="23">
        <v>43151437</v>
      </c>
      <c r="E38" s="24">
        <v>21671150</v>
      </c>
      <c r="F38" s="6">
        <v>21671150</v>
      </c>
      <c r="G38" s="25">
        <v>21671150</v>
      </c>
      <c r="H38" s="26">
        <v>0</v>
      </c>
      <c r="I38" s="24">
        <v>25800599</v>
      </c>
      <c r="J38" s="6">
        <v>27007786</v>
      </c>
      <c r="K38" s="25">
        <v>28271777</v>
      </c>
    </row>
    <row r="39" spans="1:11" ht="13.5">
      <c r="A39" s="22" t="s">
        <v>43</v>
      </c>
      <c r="B39" s="6">
        <v>664080000</v>
      </c>
      <c r="C39" s="6">
        <v>570352959</v>
      </c>
      <c r="D39" s="23">
        <v>453920291</v>
      </c>
      <c r="E39" s="24">
        <v>647190398</v>
      </c>
      <c r="F39" s="6">
        <v>646840398</v>
      </c>
      <c r="G39" s="25">
        <v>646840398</v>
      </c>
      <c r="H39" s="26">
        <v>-11973605</v>
      </c>
      <c r="I39" s="24">
        <v>519060115</v>
      </c>
      <c r="J39" s="6">
        <v>553188450</v>
      </c>
      <c r="K39" s="25">
        <v>570546210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38486099</v>
      </c>
      <c r="C42" s="6">
        <v>0</v>
      </c>
      <c r="D42" s="23">
        <v>0</v>
      </c>
      <c r="E42" s="24">
        <v>225540427</v>
      </c>
      <c r="F42" s="6">
        <v>225540427</v>
      </c>
      <c r="G42" s="25">
        <v>225540427</v>
      </c>
      <c r="H42" s="26">
        <v>22422366</v>
      </c>
      <c r="I42" s="24">
        <v>30534845</v>
      </c>
      <c r="J42" s="6">
        <v>17576972</v>
      </c>
      <c r="K42" s="25">
        <v>22402252</v>
      </c>
    </row>
    <row r="43" spans="1:11" ht="13.5">
      <c r="A43" s="22" t="s">
        <v>46</v>
      </c>
      <c r="B43" s="6">
        <v>386547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-32554280</v>
      </c>
      <c r="J43" s="6">
        <v>-33900777</v>
      </c>
      <c r="K43" s="25">
        <v>-35326108</v>
      </c>
    </row>
    <row r="44" spans="1:11" ht="13.5">
      <c r="A44" s="22" t="s">
        <v>47</v>
      </c>
      <c r="B44" s="6">
        <v>0</v>
      </c>
      <c r="C44" s="6">
        <v>2261203</v>
      </c>
      <c r="D44" s="23">
        <v>32711</v>
      </c>
      <c r="E44" s="24">
        <v>84871</v>
      </c>
      <c r="F44" s="6">
        <v>0</v>
      </c>
      <c r="G44" s="25">
        <v>0</v>
      </c>
      <c r="H44" s="26">
        <v>-623326</v>
      </c>
      <c r="I44" s="24">
        <v>18355</v>
      </c>
      <c r="J44" s="6">
        <v>110269</v>
      </c>
      <c r="K44" s="25">
        <v>115338</v>
      </c>
    </row>
    <row r="45" spans="1:11" ht="13.5">
      <c r="A45" s="33" t="s">
        <v>48</v>
      </c>
      <c r="B45" s="7">
        <v>38872646</v>
      </c>
      <c r="C45" s="7">
        <v>17542513</v>
      </c>
      <c r="D45" s="69">
        <v>12463104</v>
      </c>
      <c r="E45" s="70">
        <v>232625298</v>
      </c>
      <c r="F45" s="7">
        <v>232540427</v>
      </c>
      <c r="G45" s="71">
        <v>232540427</v>
      </c>
      <c r="H45" s="72">
        <v>-43415764</v>
      </c>
      <c r="I45" s="70">
        <v>8254340</v>
      </c>
      <c r="J45" s="7">
        <v>7279343</v>
      </c>
      <c r="K45" s="71">
        <v>6242221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9439021</v>
      </c>
      <c r="C48" s="6">
        <v>13332175</v>
      </c>
      <c r="D48" s="23">
        <v>12430393</v>
      </c>
      <c r="E48" s="24">
        <v>7052000</v>
      </c>
      <c r="F48" s="6">
        <v>7052000</v>
      </c>
      <c r="G48" s="25">
        <v>7052000</v>
      </c>
      <c r="H48" s="26">
        <v>-41300972</v>
      </c>
      <c r="I48" s="24">
        <v>8254340</v>
      </c>
      <c r="J48" s="6">
        <v>8625840</v>
      </c>
      <c r="K48" s="25">
        <v>9014059</v>
      </c>
    </row>
    <row r="49" spans="1:11" ht="13.5">
      <c r="A49" s="22" t="s">
        <v>51</v>
      </c>
      <c r="B49" s="6">
        <f>+B75</f>
        <v>101020043.30616492</v>
      </c>
      <c r="C49" s="6">
        <f aca="true" t="shared" si="6" ref="C49:K49">+C75</f>
        <v>206210472</v>
      </c>
      <c r="D49" s="23">
        <f t="shared" si="6"/>
        <v>267196368</v>
      </c>
      <c r="E49" s="24">
        <f t="shared" si="6"/>
        <v>131244651.44509469</v>
      </c>
      <c r="F49" s="6">
        <f t="shared" si="6"/>
        <v>134857557.19589156</v>
      </c>
      <c r="G49" s="25">
        <f t="shared" si="6"/>
        <v>134857557.19589156</v>
      </c>
      <c r="H49" s="26">
        <f t="shared" si="6"/>
        <v>42116142.55702531</v>
      </c>
      <c r="I49" s="24">
        <f t="shared" si="6"/>
        <v>262218772.71033707</v>
      </c>
      <c r="J49" s="6">
        <f t="shared" si="6"/>
        <v>279899913.1301181</v>
      </c>
      <c r="K49" s="25">
        <f t="shared" si="6"/>
        <v>298761295.6292901</v>
      </c>
    </row>
    <row r="50" spans="1:11" ht="13.5">
      <c r="A50" s="33" t="s">
        <v>52</v>
      </c>
      <c r="B50" s="7">
        <f>+B48-B49</f>
        <v>-91581022.30616492</v>
      </c>
      <c r="C50" s="7">
        <f aca="true" t="shared" si="7" ref="C50:K50">+C48-C49</f>
        <v>-192878297</v>
      </c>
      <c r="D50" s="69">
        <f t="shared" si="7"/>
        <v>-254765975</v>
      </c>
      <c r="E50" s="70">
        <f t="shared" si="7"/>
        <v>-124192651.44509469</v>
      </c>
      <c r="F50" s="7">
        <f t="shared" si="7"/>
        <v>-127805557.19589156</v>
      </c>
      <c r="G50" s="71">
        <f t="shared" si="7"/>
        <v>-127805557.19589156</v>
      </c>
      <c r="H50" s="72">
        <f t="shared" si="7"/>
        <v>-83417114.55702531</v>
      </c>
      <c r="I50" s="70">
        <f t="shared" si="7"/>
        <v>-253964432.71033707</v>
      </c>
      <c r="J50" s="7">
        <f t="shared" si="7"/>
        <v>-271274073.1301181</v>
      </c>
      <c r="K50" s="71">
        <f t="shared" si="7"/>
        <v>-289747236.6292901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690810969</v>
      </c>
      <c r="C53" s="6">
        <v>765767980</v>
      </c>
      <c r="D53" s="23">
        <v>731679936</v>
      </c>
      <c r="E53" s="24">
        <v>782787001</v>
      </c>
      <c r="F53" s="6">
        <v>782437001</v>
      </c>
      <c r="G53" s="25">
        <v>782437001</v>
      </c>
      <c r="H53" s="26">
        <v>3114331</v>
      </c>
      <c r="I53" s="24">
        <v>789734128</v>
      </c>
      <c r="J53" s="6">
        <v>841884161</v>
      </c>
      <c r="K53" s="25">
        <v>878456135</v>
      </c>
    </row>
    <row r="54" spans="1:11" ht="13.5">
      <c r="A54" s="22" t="s">
        <v>55</v>
      </c>
      <c r="B54" s="6">
        <v>31986029</v>
      </c>
      <c r="C54" s="6">
        <v>0</v>
      </c>
      <c r="D54" s="23">
        <v>31096187</v>
      </c>
      <c r="E54" s="24">
        <v>17877150</v>
      </c>
      <c r="F54" s="6">
        <v>17877150</v>
      </c>
      <c r="G54" s="25">
        <v>17877150</v>
      </c>
      <c r="H54" s="26">
        <v>0</v>
      </c>
      <c r="I54" s="24">
        <v>18681622</v>
      </c>
      <c r="J54" s="6">
        <v>19540975</v>
      </c>
      <c r="K54" s="25">
        <v>20439860</v>
      </c>
    </row>
    <row r="55" spans="1:11" ht="13.5">
      <c r="A55" s="22" t="s">
        <v>56</v>
      </c>
      <c r="B55" s="6">
        <v>0</v>
      </c>
      <c r="C55" s="6">
        <v>79376054</v>
      </c>
      <c r="D55" s="23">
        <v>16116304</v>
      </c>
      <c r="E55" s="24">
        <v>14798640</v>
      </c>
      <c r="F55" s="6">
        <v>14448640</v>
      </c>
      <c r="G55" s="25">
        <v>14448640</v>
      </c>
      <c r="H55" s="26">
        <v>3090431</v>
      </c>
      <c r="I55" s="24">
        <v>6000000</v>
      </c>
      <c r="J55" s="6">
        <v>6276000</v>
      </c>
      <c r="K55" s="25">
        <v>6564700</v>
      </c>
    </row>
    <row r="56" spans="1:11" ht="13.5">
      <c r="A56" s="22" t="s">
        <v>57</v>
      </c>
      <c r="B56" s="6">
        <v>4720450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98903933</v>
      </c>
      <c r="J56" s="6">
        <v>103450531</v>
      </c>
      <c r="K56" s="25">
        <v>108206093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8511667</v>
      </c>
      <c r="F59" s="6">
        <v>8511667</v>
      </c>
      <c r="G59" s="25">
        <v>8511667</v>
      </c>
      <c r="H59" s="26">
        <v>8511667</v>
      </c>
      <c r="I59" s="24">
        <v>12127036</v>
      </c>
      <c r="J59" s="6">
        <v>12684880</v>
      </c>
      <c r="K59" s="25">
        <v>13268383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5045825</v>
      </c>
      <c r="F60" s="6">
        <v>5045825</v>
      </c>
      <c r="G60" s="25">
        <v>5045825</v>
      </c>
      <c r="H60" s="26">
        <v>5045825</v>
      </c>
      <c r="I60" s="24">
        <v>5272887</v>
      </c>
      <c r="J60" s="6">
        <v>5515440</v>
      </c>
      <c r="K60" s="25">
        <v>5769159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0.999999097148711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0.8514549100039602</v>
      </c>
      <c r="F70" s="5">
        <f t="shared" si="8"/>
        <v>0.8138206487662607</v>
      </c>
      <c r="G70" s="5">
        <f t="shared" si="8"/>
        <v>0.8138206487662607</v>
      </c>
      <c r="H70" s="5">
        <f t="shared" si="8"/>
        <v>0.059704888495922044</v>
      </c>
      <c r="I70" s="5">
        <f t="shared" si="8"/>
        <v>0.6500000021306579</v>
      </c>
      <c r="J70" s="5">
        <f t="shared" si="8"/>
        <v>0.650000001009672</v>
      </c>
      <c r="K70" s="5">
        <f t="shared" si="8"/>
        <v>0.6499999169868257</v>
      </c>
    </row>
    <row r="71" spans="1:11" ht="12.75" hidden="1">
      <c r="A71" s="2" t="s">
        <v>112</v>
      </c>
      <c r="B71" s="2">
        <f>+B83</f>
        <v>121836123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163151427</v>
      </c>
      <c r="F71" s="2">
        <f t="shared" si="9"/>
        <v>163151427</v>
      </c>
      <c r="G71" s="2">
        <f t="shared" si="9"/>
        <v>163151427</v>
      </c>
      <c r="H71" s="2">
        <f t="shared" si="9"/>
        <v>17215366</v>
      </c>
      <c r="I71" s="2">
        <f t="shared" si="9"/>
        <v>122028039</v>
      </c>
      <c r="J71" s="2">
        <f t="shared" si="9"/>
        <v>128754686</v>
      </c>
      <c r="K71" s="2">
        <f t="shared" si="9"/>
        <v>134677401</v>
      </c>
    </row>
    <row r="72" spans="1:11" ht="12.75" hidden="1">
      <c r="A72" s="2" t="s">
        <v>113</v>
      </c>
      <c r="B72" s="2">
        <f>+B77</f>
        <v>121836233</v>
      </c>
      <c r="C72" s="2">
        <f aca="true" t="shared" si="10" ref="C72:K72">+C77</f>
        <v>0</v>
      </c>
      <c r="D72" s="2">
        <f t="shared" si="10"/>
        <v>128256832</v>
      </c>
      <c r="E72" s="2">
        <f t="shared" si="10"/>
        <v>191614876</v>
      </c>
      <c r="F72" s="2">
        <f t="shared" si="10"/>
        <v>200475900</v>
      </c>
      <c r="G72" s="2">
        <f t="shared" si="10"/>
        <v>200475900</v>
      </c>
      <c r="H72" s="2">
        <f t="shared" si="10"/>
        <v>288340979</v>
      </c>
      <c r="I72" s="2">
        <f t="shared" si="10"/>
        <v>187735444</v>
      </c>
      <c r="J72" s="2">
        <f t="shared" si="10"/>
        <v>198084132</v>
      </c>
      <c r="K72" s="2">
        <f t="shared" si="10"/>
        <v>207196028</v>
      </c>
    </row>
    <row r="73" spans="1:11" ht="12.75" hidden="1">
      <c r="A73" s="2" t="s">
        <v>114</v>
      </c>
      <c r="B73" s="2">
        <f>+B74</f>
        <v>-34271898.50000001</v>
      </c>
      <c r="C73" s="2">
        <f aca="true" t="shared" si="11" ref="C73:K73">+(C78+C80+C81+C82)-(B78+B80+B81+B82)</f>
        <v>-29171687</v>
      </c>
      <c r="D73" s="2">
        <f t="shared" si="11"/>
        <v>5811058</v>
      </c>
      <c r="E73" s="2">
        <f t="shared" si="11"/>
        <v>71395072</v>
      </c>
      <c r="F73" s="2">
        <f>+(F78+F80+F81+F82)-(D78+D80+D81+D82)</f>
        <v>71395072</v>
      </c>
      <c r="G73" s="2">
        <f>+(G78+G80+G81+G82)-(D78+D80+D81+D82)</f>
        <v>71395072</v>
      </c>
      <c r="H73" s="2">
        <f>+(H78+H80+H81+H82)-(D78+D80+D81+D82)</f>
        <v>124644375</v>
      </c>
      <c r="I73" s="2">
        <f>+(I78+I80+I81+I82)-(E78+E80+E81+E82)</f>
        <v>-77385098</v>
      </c>
      <c r="J73" s="2">
        <f t="shared" si="11"/>
        <v>1076144</v>
      </c>
      <c r="K73" s="2">
        <f t="shared" si="11"/>
        <v>1140024</v>
      </c>
    </row>
    <row r="74" spans="1:11" ht="12.75" hidden="1">
      <c r="A74" s="2" t="s">
        <v>115</v>
      </c>
      <c r="B74" s="2">
        <f>+TREND(C74:E74)</f>
        <v>-34271898.50000001</v>
      </c>
      <c r="C74" s="2">
        <f>+C73</f>
        <v>-29171687</v>
      </c>
      <c r="D74" s="2">
        <f aca="true" t="shared" si="12" ref="D74:K74">+D73</f>
        <v>5811058</v>
      </c>
      <c r="E74" s="2">
        <f t="shared" si="12"/>
        <v>71395072</v>
      </c>
      <c r="F74" s="2">
        <f t="shared" si="12"/>
        <v>71395072</v>
      </c>
      <c r="G74" s="2">
        <f t="shared" si="12"/>
        <v>71395072</v>
      </c>
      <c r="H74" s="2">
        <f t="shared" si="12"/>
        <v>124644375</v>
      </c>
      <c r="I74" s="2">
        <f t="shared" si="12"/>
        <v>-77385098</v>
      </c>
      <c r="J74" s="2">
        <f t="shared" si="12"/>
        <v>1076144</v>
      </c>
      <c r="K74" s="2">
        <f t="shared" si="12"/>
        <v>1140024</v>
      </c>
    </row>
    <row r="75" spans="1:11" ht="12.75" hidden="1">
      <c r="A75" s="2" t="s">
        <v>116</v>
      </c>
      <c r="B75" s="2">
        <f>+B84-(((B80+B81+B78)*B70)-B79)</f>
        <v>101020043.30616492</v>
      </c>
      <c r="C75" s="2">
        <f aca="true" t="shared" si="13" ref="C75:K75">+C84-(((C80+C81+C78)*C70)-C79)</f>
        <v>206210472</v>
      </c>
      <c r="D75" s="2">
        <f t="shared" si="13"/>
        <v>267196368</v>
      </c>
      <c r="E75" s="2">
        <f t="shared" si="13"/>
        <v>131244651.44509469</v>
      </c>
      <c r="F75" s="2">
        <f t="shared" si="13"/>
        <v>134857557.19589156</v>
      </c>
      <c r="G75" s="2">
        <f t="shared" si="13"/>
        <v>134857557.19589156</v>
      </c>
      <c r="H75" s="2">
        <f t="shared" si="13"/>
        <v>42116142.55702531</v>
      </c>
      <c r="I75" s="2">
        <f t="shared" si="13"/>
        <v>262218772.71033707</v>
      </c>
      <c r="J75" s="2">
        <f t="shared" si="13"/>
        <v>279899913.1301181</v>
      </c>
      <c r="K75" s="2">
        <f t="shared" si="13"/>
        <v>298761295.6292901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121836233</v>
      </c>
      <c r="C77" s="3">
        <v>0</v>
      </c>
      <c r="D77" s="3">
        <v>128256832</v>
      </c>
      <c r="E77" s="3">
        <v>191614876</v>
      </c>
      <c r="F77" s="3">
        <v>200475900</v>
      </c>
      <c r="G77" s="3">
        <v>200475900</v>
      </c>
      <c r="H77" s="3">
        <v>288340979</v>
      </c>
      <c r="I77" s="3">
        <v>187735444</v>
      </c>
      <c r="J77" s="3">
        <v>198084132</v>
      </c>
      <c r="K77" s="3">
        <v>207196028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148986000</v>
      </c>
      <c r="C79" s="3">
        <v>206210472</v>
      </c>
      <c r="D79" s="3">
        <v>267196368</v>
      </c>
      <c r="E79" s="3">
        <v>212984700</v>
      </c>
      <c r="F79" s="3">
        <v>212984700</v>
      </c>
      <c r="G79" s="3">
        <v>212984700</v>
      </c>
      <c r="H79" s="3">
        <v>51027082</v>
      </c>
      <c r="I79" s="3">
        <v>274318747</v>
      </c>
      <c r="J79" s="3">
        <v>292699381</v>
      </c>
      <c r="K79" s="3">
        <v>312301778</v>
      </c>
    </row>
    <row r="80" spans="1:11" ht="12.75" hidden="1">
      <c r="A80" s="1" t="s">
        <v>69</v>
      </c>
      <c r="B80" s="3">
        <v>18638000</v>
      </c>
      <c r="C80" s="3">
        <v>8200053</v>
      </c>
      <c r="D80" s="3">
        <v>11555093</v>
      </c>
      <c r="E80" s="3">
        <v>61959990</v>
      </c>
      <c r="F80" s="3">
        <v>61959990</v>
      </c>
      <c r="G80" s="3">
        <v>61959990</v>
      </c>
      <c r="H80" s="3">
        <v>155698152</v>
      </c>
      <c r="I80" s="3">
        <v>11570473</v>
      </c>
      <c r="J80" s="3">
        <v>12322553</v>
      </c>
      <c r="K80" s="3">
        <v>13123607</v>
      </c>
    </row>
    <row r="81" spans="1:11" ht="12.75" hidden="1">
      <c r="A81" s="1" t="s">
        <v>70</v>
      </c>
      <c r="B81" s="3">
        <v>29328000</v>
      </c>
      <c r="C81" s="3">
        <v>10594260</v>
      </c>
      <c r="D81" s="3">
        <v>13050278</v>
      </c>
      <c r="E81" s="3">
        <v>34040453</v>
      </c>
      <c r="F81" s="3">
        <v>34040453</v>
      </c>
      <c r="G81" s="3">
        <v>34040453</v>
      </c>
      <c r="H81" s="3">
        <v>-6448406</v>
      </c>
      <c r="I81" s="3">
        <v>7044872</v>
      </c>
      <c r="J81" s="3">
        <v>7368936</v>
      </c>
      <c r="K81" s="3">
        <v>7707907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-1</v>
      </c>
    </row>
    <row r="83" spans="1:11" ht="12.75" hidden="1">
      <c r="A83" s="1" t="s">
        <v>72</v>
      </c>
      <c r="B83" s="3">
        <v>121836123</v>
      </c>
      <c r="C83" s="3">
        <v>0</v>
      </c>
      <c r="D83" s="3">
        <v>0</v>
      </c>
      <c r="E83" s="3">
        <v>163151427</v>
      </c>
      <c r="F83" s="3">
        <v>163151427</v>
      </c>
      <c r="G83" s="3">
        <v>163151427</v>
      </c>
      <c r="H83" s="3">
        <v>17215366</v>
      </c>
      <c r="I83" s="3">
        <v>122028039</v>
      </c>
      <c r="J83" s="3">
        <v>128754686</v>
      </c>
      <c r="K83" s="3">
        <v>134677401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6533755</v>
      </c>
      <c r="C5" s="6">
        <v>427915</v>
      </c>
      <c r="D5" s="23">
        <v>12471002</v>
      </c>
      <c r="E5" s="24">
        <v>19989831</v>
      </c>
      <c r="F5" s="6">
        <v>19989831</v>
      </c>
      <c r="G5" s="25">
        <v>19989831</v>
      </c>
      <c r="H5" s="26">
        <v>13101746</v>
      </c>
      <c r="I5" s="24">
        <v>20474246</v>
      </c>
      <c r="J5" s="6">
        <v>21416065</v>
      </c>
      <c r="K5" s="25">
        <v>22401202</v>
      </c>
    </row>
    <row r="6" spans="1:11" ht="13.5">
      <c r="A6" s="22" t="s">
        <v>19</v>
      </c>
      <c r="B6" s="6">
        <v>37862374</v>
      </c>
      <c r="C6" s="6">
        <v>-9915</v>
      </c>
      <c r="D6" s="23">
        <v>38151425</v>
      </c>
      <c r="E6" s="24">
        <v>56074350</v>
      </c>
      <c r="F6" s="6">
        <v>50991342</v>
      </c>
      <c r="G6" s="25">
        <v>50991342</v>
      </c>
      <c r="H6" s="26">
        <v>33742839</v>
      </c>
      <c r="I6" s="24">
        <v>54365214</v>
      </c>
      <c r="J6" s="6">
        <v>56866013</v>
      </c>
      <c r="K6" s="25">
        <v>59363585</v>
      </c>
    </row>
    <row r="7" spans="1:11" ht="13.5">
      <c r="A7" s="22" t="s">
        <v>20</v>
      </c>
      <c r="B7" s="6">
        <v>375732</v>
      </c>
      <c r="C7" s="6">
        <v>318071</v>
      </c>
      <c r="D7" s="23">
        <v>1195089</v>
      </c>
      <c r="E7" s="24">
        <v>975052</v>
      </c>
      <c r="F7" s="6">
        <v>983491</v>
      </c>
      <c r="G7" s="25">
        <v>983491</v>
      </c>
      <c r="H7" s="26">
        <v>731603</v>
      </c>
      <c r="I7" s="24">
        <v>829089</v>
      </c>
      <c r="J7" s="6">
        <v>867227</v>
      </c>
      <c r="K7" s="25">
        <v>907119</v>
      </c>
    </row>
    <row r="8" spans="1:11" ht="13.5">
      <c r="A8" s="22" t="s">
        <v>21</v>
      </c>
      <c r="B8" s="6">
        <v>22317887</v>
      </c>
      <c r="C8" s="6">
        <v>4655354</v>
      </c>
      <c r="D8" s="23">
        <v>27374628</v>
      </c>
      <c r="E8" s="24">
        <v>27106000</v>
      </c>
      <c r="F8" s="6">
        <v>27038000</v>
      </c>
      <c r="G8" s="25">
        <v>27038000</v>
      </c>
      <c r="H8" s="26">
        <v>27000666</v>
      </c>
      <c r="I8" s="24">
        <v>28749000</v>
      </c>
      <c r="J8" s="6">
        <v>30166440</v>
      </c>
      <c r="K8" s="25">
        <v>32849389</v>
      </c>
    </row>
    <row r="9" spans="1:11" ht="13.5">
      <c r="A9" s="22" t="s">
        <v>22</v>
      </c>
      <c r="B9" s="6">
        <v>13400070</v>
      </c>
      <c r="C9" s="6">
        <v>-4325931</v>
      </c>
      <c r="D9" s="23">
        <v>1692316</v>
      </c>
      <c r="E9" s="24">
        <v>11580423</v>
      </c>
      <c r="F9" s="6">
        <v>10979398</v>
      </c>
      <c r="G9" s="25">
        <v>10979398</v>
      </c>
      <c r="H9" s="26">
        <v>6467959</v>
      </c>
      <c r="I9" s="24">
        <v>9021469</v>
      </c>
      <c r="J9" s="6">
        <v>10482446</v>
      </c>
      <c r="K9" s="25">
        <v>10165490</v>
      </c>
    </row>
    <row r="10" spans="1:11" ht="25.5">
      <c r="A10" s="27" t="s">
        <v>106</v>
      </c>
      <c r="B10" s="28">
        <f>SUM(B5:B9)</f>
        <v>80489818</v>
      </c>
      <c r="C10" s="29">
        <f aca="true" t="shared" si="0" ref="C10:K10">SUM(C5:C9)</f>
        <v>1065494</v>
      </c>
      <c r="D10" s="30">
        <f t="shared" si="0"/>
        <v>80884460</v>
      </c>
      <c r="E10" s="28">
        <f t="shared" si="0"/>
        <v>115725656</v>
      </c>
      <c r="F10" s="29">
        <f t="shared" si="0"/>
        <v>109982062</v>
      </c>
      <c r="G10" s="31">
        <f t="shared" si="0"/>
        <v>109982062</v>
      </c>
      <c r="H10" s="32">
        <f t="shared" si="0"/>
        <v>81044813</v>
      </c>
      <c r="I10" s="28">
        <f t="shared" si="0"/>
        <v>113439018</v>
      </c>
      <c r="J10" s="29">
        <f t="shared" si="0"/>
        <v>119798191</v>
      </c>
      <c r="K10" s="31">
        <f t="shared" si="0"/>
        <v>125686785</v>
      </c>
    </row>
    <row r="11" spans="1:11" ht="13.5">
      <c r="A11" s="22" t="s">
        <v>23</v>
      </c>
      <c r="B11" s="6">
        <v>23802201</v>
      </c>
      <c r="C11" s="6">
        <v>2400123</v>
      </c>
      <c r="D11" s="23">
        <v>31402605</v>
      </c>
      <c r="E11" s="24">
        <v>37462318</v>
      </c>
      <c r="F11" s="6">
        <v>35229088</v>
      </c>
      <c r="G11" s="25">
        <v>35229088</v>
      </c>
      <c r="H11" s="26">
        <v>33936362</v>
      </c>
      <c r="I11" s="24">
        <v>37751605</v>
      </c>
      <c r="J11" s="6">
        <v>40370402</v>
      </c>
      <c r="K11" s="25">
        <v>43171423</v>
      </c>
    </row>
    <row r="12" spans="1:11" ht="13.5">
      <c r="A12" s="22" t="s">
        <v>24</v>
      </c>
      <c r="B12" s="6">
        <v>2197163</v>
      </c>
      <c r="C12" s="6">
        <v>160259</v>
      </c>
      <c r="D12" s="23">
        <v>2567596</v>
      </c>
      <c r="E12" s="24">
        <v>2601839</v>
      </c>
      <c r="F12" s="6">
        <v>2601839</v>
      </c>
      <c r="G12" s="25">
        <v>2601839</v>
      </c>
      <c r="H12" s="26">
        <v>2702523</v>
      </c>
      <c r="I12" s="24">
        <v>2607550</v>
      </c>
      <c r="J12" s="6">
        <v>2727497</v>
      </c>
      <c r="K12" s="25">
        <v>2852962</v>
      </c>
    </row>
    <row r="13" spans="1:11" ht="13.5">
      <c r="A13" s="22" t="s">
        <v>107</v>
      </c>
      <c r="B13" s="6">
        <v>15141296</v>
      </c>
      <c r="C13" s="6">
        <v>17031514</v>
      </c>
      <c r="D13" s="23">
        <v>19210251</v>
      </c>
      <c r="E13" s="24">
        <v>11096149</v>
      </c>
      <c r="F13" s="6">
        <v>11096149</v>
      </c>
      <c r="G13" s="25">
        <v>11096149</v>
      </c>
      <c r="H13" s="26">
        <v>15639025</v>
      </c>
      <c r="I13" s="24">
        <v>12535184</v>
      </c>
      <c r="J13" s="6">
        <v>13115347</v>
      </c>
      <c r="K13" s="25">
        <v>14113164</v>
      </c>
    </row>
    <row r="14" spans="1:11" ht="13.5">
      <c r="A14" s="22" t="s">
        <v>25</v>
      </c>
      <c r="B14" s="6">
        <v>2804525</v>
      </c>
      <c r="C14" s="6">
        <v>0</v>
      </c>
      <c r="D14" s="23">
        <v>673899</v>
      </c>
      <c r="E14" s="24">
        <v>0</v>
      </c>
      <c r="F14" s="6">
        <v>512003</v>
      </c>
      <c r="G14" s="25">
        <v>512003</v>
      </c>
      <c r="H14" s="26">
        <v>449569</v>
      </c>
      <c r="I14" s="24">
        <v>132967</v>
      </c>
      <c r="J14" s="6">
        <v>139084</v>
      </c>
      <c r="K14" s="25">
        <v>145482</v>
      </c>
    </row>
    <row r="15" spans="1:11" ht="13.5">
      <c r="A15" s="22" t="s">
        <v>26</v>
      </c>
      <c r="B15" s="6">
        <v>17472643</v>
      </c>
      <c r="C15" s="6">
        <v>2791824</v>
      </c>
      <c r="D15" s="23">
        <v>17450623</v>
      </c>
      <c r="E15" s="24">
        <v>27009940</v>
      </c>
      <c r="F15" s="6">
        <v>22817054</v>
      </c>
      <c r="G15" s="25">
        <v>22817054</v>
      </c>
      <c r="H15" s="26">
        <v>23327030</v>
      </c>
      <c r="I15" s="24">
        <v>23332448</v>
      </c>
      <c r="J15" s="6">
        <v>24405839</v>
      </c>
      <c r="K15" s="25">
        <v>25528679</v>
      </c>
    </row>
    <row r="16" spans="1:11" ht="13.5">
      <c r="A16" s="22" t="s">
        <v>21</v>
      </c>
      <c r="B16" s="6">
        <v>3977167</v>
      </c>
      <c r="C16" s="6">
        <v>1736573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31307761</v>
      </c>
      <c r="C17" s="6">
        <v>4554364</v>
      </c>
      <c r="D17" s="23">
        <v>31646499</v>
      </c>
      <c r="E17" s="24">
        <v>39462025</v>
      </c>
      <c r="F17" s="6">
        <v>37564718</v>
      </c>
      <c r="G17" s="25">
        <v>37564718</v>
      </c>
      <c r="H17" s="26">
        <v>21581721</v>
      </c>
      <c r="I17" s="24">
        <v>36929940</v>
      </c>
      <c r="J17" s="6">
        <v>38145700</v>
      </c>
      <c r="K17" s="25">
        <v>38655945</v>
      </c>
    </row>
    <row r="18" spans="1:11" ht="13.5">
      <c r="A18" s="33" t="s">
        <v>28</v>
      </c>
      <c r="B18" s="34">
        <f>SUM(B11:B17)</f>
        <v>96702756</v>
      </c>
      <c r="C18" s="35">
        <f aca="true" t="shared" si="1" ref="C18:K18">SUM(C11:C17)</f>
        <v>28674657</v>
      </c>
      <c r="D18" s="36">
        <f t="shared" si="1"/>
        <v>102951473</v>
      </c>
      <c r="E18" s="34">
        <f t="shared" si="1"/>
        <v>117632271</v>
      </c>
      <c r="F18" s="35">
        <f t="shared" si="1"/>
        <v>109820851</v>
      </c>
      <c r="G18" s="37">
        <f t="shared" si="1"/>
        <v>109820851</v>
      </c>
      <c r="H18" s="38">
        <f t="shared" si="1"/>
        <v>97636230</v>
      </c>
      <c r="I18" s="34">
        <f t="shared" si="1"/>
        <v>113289694</v>
      </c>
      <c r="J18" s="35">
        <f t="shared" si="1"/>
        <v>118903869</v>
      </c>
      <c r="K18" s="37">
        <f t="shared" si="1"/>
        <v>124467655</v>
      </c>
    </row>
    <row r="19" spans="1:11" ht="13.5">
      <c r="A19" s="33" t="s">
        <v>29</v>
      </c>
      <c r="B19" s="39">
        <f>+B10-B18</f>
        <v>-16212938</v>
      </c>
      <c r="C19" s="40">
        <f aca="true" t="shared" si="2" ref="C19:K19">+C10-C18</f>
        <v>-27609163</v>
      </c>
      <c r="D19" s="41">
        <f t="shared" si="2"/>
        <v>-22067013</v>
      </c>
      <c r="E19" s="39">
        <f t="shared" si="2"/>
        <v>-1906615</v>
      </c>
      <c r="F19" s="40">
        <f t="shared" si="2"/>
        <v>161211</v>
      </c>
      <c r="G19" s="42">
        <f t="shared" si="2"/>
        <v>161211</v>
      </c>
      <c r="H19" s="43">
        <f t="shared" si="2"/>
        <v>-16591417</v>
      </c>
      <c r="I19" s="39">
        <f t="shared" si="2"/>
        <v>149324</v>
      </c>
      <c r="J19" s="40">
        <f t="shared" si="2"/>
        <v>894322</v>
      </c>
      <c r="K19" s="42">
        <f t="shared" si="2"/>
        <v>1219130</v>
      </c>
    </row>
    <row r="20" spans="1:11" ht="25.5">
      <c r="A20" s="44" t="s">
        <v>30</v>
      </c>
      <c r="B20" s="45">
        <v>16439605</v>
      </c>
      <c r="C20" s="46">
        <v>-9264060</v>
      </c>
      <c r="D20" s="47">
        <v>43288463</v>
      </c>
      <c r="E20" s="45">
        <v>22686000</v>
      </c>
      <c r="F20" s="46">
        <v>28020967</v>
      </c>
      <c r="G20" s="48">
        <v>28020967</v>
      </c>
      <c r="H20" s="49">
        <v>24195529</v>
      </c>
      <c r="I20" s="45">
        <v>18020000</v>
      </c>
      <c r="J20" s="46">
        <v>12653000</v>
      </c>
      <c r="K20" s="48">
        <v>28795200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226667</v>
      </c>
      <c r="C22" s="58">
        <f aca="true" t="shared" si="3" ref="C22:K22">SUM(C19:C21)</f>
        <v>-36873223</v>
      </c>
      <c r="D22" s="59">
        <f t="shared" si="3"/>
        <v>21221450</v>
      </c>
      <c r="E22" s="57">
        <f t="shared" si="3"/>
        <v>20779385</v>
      </c>
      <c r="F22" s="58">
        <f t="shared" si="3"/>
        <v>28182178</v>
      </c>
      <c r="G22" s="60">
        <f t="shared" si="3"/>
        <v>28182178</v>
      </c>
      <c r="H22" s="61">
        <f t="shared" si="3"/>
        <v>7604112</v>
      </c>
      <c r="I22" s="57">
        <f t="shared" si="3"/>
        <v>18169324</v>
      </c>
      <c r="J22" s="58">
        <f t="shared" si="3"/>
        <v>13547322</v>
      </c>
      <c r="K22" s="60">
        <f t="shared" si="3"/>
        <v>30014330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226667</v>
      </c>
      <c r="C24" s="40">
        <f aca="true" t="shared" si="4" ref="C24:K24">SUM(C22:C23)</f>
        <v>-36873223</v>
      </c>
      <c r="D24" s="41">
        <f t="shared" si="4"/>
        <v>21221450</v>
      </c>
      <c r="E24" s="39">
        <f t="shared" si="4"/>
        <v>20779385</v>
      </c>
      <c r="F24" s="40">
        <f t="shared" si="4"/>
        <v>28182178</v>
      </c>
      <c r="G24" s="42">
        <f t="shared" si="4"/>
        <v>28182178</v>
      </c>
      <c r="H24" s="43">
        <f t="shared" si="4"/>
        <v>7604112</v>
      </c>
      <c r="I24" s="39">
        <f t="shared" si="4"/>
        <v>18169324</v>
      </c>
      <c r="J24" s="40">
        <f t="shared" si="4"/>
        <v>13547322</v>
      </c>
      <c r="K24" s="42">
        <f t="shared" si="4"/>
        <v>30014330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30418191</v>
      </c>
      <c r="C27" s="7">
        <v>2758700</v>
      </c>
      <c r="D27" s="69">
        <v>557013</v>
      </c>
      <c r="E27" s="70">
        <v>26086000</v>
      </c>
      <c r="F27" s="7">
        <v>34968774</v>
      </c>
      <c r="G27" s="71">
        <v>34968774</v>
      </c>
      <c r="H27" s="72">
        <v>2121243</v>
      </c>
      <c r="I27" s="70">
        <v>22659000</v>
      </c>
      <c r="J27" s="7">
        <v>12653000</v>
      </c>
      <c r="K27" s="71">
        <v>28795200</v>
      </c>
    </row>
    <row r="28" spans="1:11" ht="13.5">
      <c r="A28" s="73" t="s">
        <v>34</v>
      </c>
      <c r="B28" s="6">
        <v>30418191</v>
      </c>
      <c r="C28" s="6">
        <v>6643955</v>
      </c>
      <c r="D28" s="23">
        <v>0</v>
      </c>
      <c r="E28" s="24">
        <v>22686000</v>
      </c>
      <c r="F28" s="6">
        <v>28020967</v>
      </c>
      <c r="G28" s="25">
        <v>28020967</v>
      </c>
      <c r="H28" s="26">
        <v>1019718</v>
      </c>
      <c r="I28" s="24">
        <v>18020000</v>
      </c>
      <c r="J28" s="6">
        <v>12653000</v>
      </c>
      <c r="K28" s="25">
        <v>28795200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-1474764</v>
      </c>
      <c r="D31" s="23">
        <v>144128</v>
      </c>
      <c r="E31" s="24">
        <v>3400000</v>
      </c>
      <c r="F31" s="6">
        <v>6947807</v>
      </c>
      <c r="G31" s="25">
        <v>6947807</v>
      </c>
      <c r="H31" s="26">
        <v>844275</v>
      </c>
      <c r="I31" s="24">
        <v>3639000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30418191</v>
      </c>
      <c r="C32" s="7">
        <f aca="true" t="shared" si="5" ref="C32:K32">SUM(C28:C31)</f>
        <v>5169191</v>
      </c>
      <c r="D32" s="69">
        <f t="shared" si="5"/>
        <v>144128</v>
      </c>
      <c r="E32" s="70">
        <f t="shared" si="5"/>
        <v>26086000</v>
      </c>
      <c r="F32" s="7">
        <f t="shared" si="5"/>
        <v>34968774</v>
      </c>
      <c r="G32" s="71">
        <f t="shared" si="5"/>
        <v>34968774</v>
      </c>
      <c r="H32" s="72">
        <f t="shared" si="5"/>
        <v>1863993</v>
      </c>
      <c r="I32" s="70">
        <f t="shared" si="5"/>
        <v>21659000</v>
      </c>
      <c r="J32" s="7">
        <f t="shared" si="5"/>
        <v>12653000</v>
      </c>
      <c r="K32" s="71">
        <f t="shared" si="5"/>
        <v>28795200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48525480</v>
      </c>
      <c r="C35" s="6">
        <v>-2633045</v>
      </c>
      <c r="D35" s="23">
        <v>2930513</v>
      </c>
      <c r="E35" s="24">
        <v>-7385519</v>
      </c>
      <c r="F35" s="6">
        <v>51191316</v>
      </c>
      <c r="G35" s="25">
        <v>51191316</v>
      </c>
      <c r="H35" s="26">
        <v>1174331</v>
      </c>
      <c r="I35" s="24">
        <v>2530324</v>
      </c>
      <c r="J35" s="6">
        <v>9197322</v>
      </c>
      <c r="K35" s="25">
        <v>9729130</v>
      </c>
    </row>
    <row r="36" spans="1:11" ht="13.5">
      <c r="A36" s="22" t="s">
        <v>40</v>
      </c>
      <c r="B36" s="6">
        <v>319598011</v>
      </c>
      <c r="C36" s="6">
        <v>-6140156</v>
      </c>
      <c r="D36" s="23">
        <v>25108218</v>
      </c>
      <c r="E36" s="24">
        <v>28213510</v>
      </c>
      <c r="F36" s="6">
        <v>377070583</v>
      </c>
      <c r="G36" s="25">
        <v>377070583</v>
      </c>
      <c r="H36" s="26">
        <v>7995268</v>
      </c>
      <c r="I36" s="24">
        <v>22659000</v>
      </c>
      <c r="J36" s="6">
        <v>12653000</v>
      </c>
      <c r="K36" s="25">
        <v>28795200</v>
      </c>
    </row>
    <row r="37" spans="1:11" ht="13.5">
      <c r="A37" s="22" t="s">
        <v>41</v>
      </c>
      <c r="B37" s="6">
        <v>53644661</v>
      </c>
      <c r="C37" s="6">
        <v>15646111</v>
      </c>
      <c r="D37" s="23">
        <v>1627637</v>
      </c>
      <c r="E37" s="24">
        <v>48606</v>
      </c>
      <c r="F37" s="6">
        <v>52574684</v>
      </c>
      <c r="G37" s="25">
        <v>52574684</v>
      </c>
      <c r="H37" s="26">
        <v>7002812</v>
      </c>
      <c r="I37" s="24">
        <v>7020000</v>
      </c>
      <c r="J37" s="6">
        <v>8303000</v>
      </c>
      <c r="K37" s="25">
        <v>8510000</v>
      </c>
    </row>
    <row r="38" spans="1:11" ht="13.5">
      <c r="A38" s="22" t="s">
        <v>42</v>
      </c>
      <c r="B38" s="6">
        <v>3308688</v>
      </c>
      <c r="C38" s="6">
        <v>1462332</v>
      </c>
      <c r="D38" s="23">
        <v>2246617</v>
      </c>
      <c r="E38" s="24">
        <v>0</v>
      </c>
      <c r="F38" s="6">
        <v>7180637</v>
      </c>
      <c r="G38" s="25">
        <v>7180637</v>
      </c>
      <c r="H38" s="26">
        <v>-1958249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311170142</v>
      </c>
      <c r="C39" s="6">
        <v>10172894</v>
      </c>
      <c r="D39" s="23">
        <v>2943025</v>
      </c>
      <c r="E39" s="24">
        <v>0</v>
      </c>
      <c r="F39" s="6">
        <v>368506578</v>
      </c>
      <c r="G39" s="25">
        <v>368506578</v>
      </c>
      <c r="H39" s="26">
        <v>-1309474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23475412</v>
      </c>
      <c r="C42" s="6">
        <v>0</v>
      </c>
      <c r="D42" s="23">
        <v>178006</v>
      </c>
      <c r="E42" s="24">
        <v>59075407</v>
      </c>
      <c r="F42" s="6">
        <v>128494524</v>
      </c>
      <c r="G42" s="25">
        <v>128494524</v>
      </c>
      <c r="H42" s="26">
        <v>1612486</v>
      </c>
      <c r="I42" s="24">
        <v>121654203</v>
      </c>
      <c r="J42" s="6">
        <v>123172003</v>
      </c>
      <c r="K42" s="25">
        <v>145184225</v>
      </c>
    </row>
    <row r="43" spans="1:11" ht="13.5">
      <c r="A43" s="22" t="s">
        <v>46</v>
      </c>
      <c r="B43" s="6">
        <v>-19963039</v>
      </c>
      <c r="C43" s="6">
        <v>0</v>
      </c>
      <c r="D43" s="23">
        <v>0</v>
      </c>
      <c r="E43" s="24">
        <v>-8219510</v>
      </c>
      <c r="F43" s="6">
        <v>-33961983</v>
      </c>
      <c r="G43" s="25">
        <v>-33961983</v>
      </c>
      <c r="H43" s="26">
        <v>-1252</v>
      </c>
      <c r="I43" s="24">
        <v>-22207640</v>
      </c>
      <c r="J43" s="6">
        <v>-12180877</v>
      </c>
      <c r="K43" s="25">
        <v>-28301360</v>
      </c>
    </row>
    <row r="44" spans="1:11" ht="13.5">
      <c r="A44" s="22" t="s">
        <v>47</v>
      </c>
      <c r="B44" s="6">
        <v>-572632</v>
      </c>
      <c r="C44" s="6">
        <v>74257</v>
      </c>
      <c r="D44" s="23">
        <v>9137</v>
      </c>
      <c r="E44" s="24">
        <v>-34788</v>
      </c>
      <c r="F44" s="6">
        <v>1529402</v>
      </c>
      <c r="G44" s="25">
        <v>1529402</v>
      </c>
      <c r="H44" s="26">
        <v>-1586556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4891917</v>
      </c>
      <c r="C45" s="7">
        <v>-6123409</v>
      </c>
      <c r="D45" s="69">
        <v>187143</v>
      </c>
      <c r="E45" s="70">
        <v>50821109</v>
      </c>
      <c r="F45" s="7">
        <v>107948275</v>
      </c>
      <c r="G45" s="71">
        <v>107948275</v>
      </c>
      <c r="H45" s="72">
        <v>24678</v>
      </c>
      <c r="I45" s="70">
        <v>99446563</v>
      </c>
      <c r="J45" s="7">
        <v>110991126</v>
      </c>
      <c r="K45" s="71">
        <v>116882865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4614546</v>
      </c>
      <c r="C48" s="6">
        <v>-7596720</v>
      </c>
      <c r="D48" s="23">
        <v>-2355915</v>
      </c>
      <c r="E48" s="24">
        <v>-62961237</v>
      </c>
      <c r="F48" s="6">
        <v>17322974</v>
      </c>
      <c r="G48" s="25">
        <v>17322974</v>
      </c>
      <c r="H48" s="26">
        <v>-7526990</v>
      </c>
      <c r="I48" s="24">
        <v>-6662678</v>
      </c>
      <c r="J48" s="6">
        <v>-401989</v>
      </c>
      <c r="K48" s="25">
        <v>271458</v>
      </c>
    </row>
    <row r="49" spans="1:11" ht="13.5">
      <c r="A49" s="22" t="s">
        <v>51</v>
      </c>
      <c r="B49" s="6">
        <f>+B75</f>
        <v>39478428.47925357</v>
      </c>
      <c r="C49" s="6">
        <f aca="true" t="shared" si="6" ref="C49:K49">+C75</f>
        <v>15505695</v>
      </c>
      <c r="D49" s="23">
        <f t="shared" si="6"/>
        <v>1150199</v>
      </c>
      <c r="E49" s="24">
        <f t="shared" si="6"/>
        <v>-23295736.367198233</v>
      </c>
      <c r="F49" s="6">
        <f t="shared" si="6"/>
        <v>20569242.406867858</v>
      </c>
      <c r="G49" s="25">
        <f t="shared" si="6"/>
        <v>20569242.406867858</v>
      </c>
      <c r="H49" s="26">
        <f t="shared" si="6"/>
        <v>6761859.578682513</v>
      </c>
      <c r="I49" s="24">
        <f t="shared" si="6"/>
        <v>-1553855.5864476524</v>
      </c>
      <c r="J49" s="6">
        <f t="shared" si="6"/>
        <v>-649921.8578500878</v>
      </c>
      <c r="K49" s="25">
        <f t="shared" si="6"/>
        <v>-272153.46520088986</v>
      </c>
    </row>
    <row r="50" spans="1:11" ht="13.5">
      <c r="A50" s="33" t="s">
        <v>52</v>
      </c>
      <c r="B50" s="7">
        <f>+B48-B49</f>
        <v>-34863882.47925357</v>
      </c>
      <c r="C50" s="7">
        <f aca="true" t="shared" si="7" ref="C50:K50">+C48-C49</f>
        <v>-23102415</v>
      </c>
      <c r="D50" s="69">
        <f t="shared" si="7"/>
        <v>-3506114</v>
      </c>
      <c r="E50" s="70">
        <f t="shared" si="7"/>
        <v>-39665500.63280177</v>
      </c>
      <c r="F50" s="7">
        <f t="shared" si="7"/>
        <v>-3246268.406867858</v>
      </c>
      <c r="G50" s="71">
        <f t="shared" si="7"/>
        <v>-3246268.406867858</v>
      </c>
      <c r="H50" s="72">
        <f t="shared" si="7"/>
        <v>-14288849.578682512</v>
      </c>
      <c r="I50" s="70">
        <f t="shared" si="7"/>
        <v>-5108822.413552348</v>
      </c>
      <c r="J50" s="7">
        <f t="shared" si="7"/>
        <v>247932.8578500878</v>
      </c>
      <c r="K50" s="71">
        <f t="shared" si="7"/>
        <v>543611.4652008899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346700628</v>
      </c>
      <c r="C53" s="6">
        <v>-6140156</v>
      </c>
      <c r="D53" s="23">
        <v>-12899896</v>
      </c>
      <c r="E53" s="24">
        <v>28213510</v>
      </c>
      <c r="F53" s="6">
        <v>313894969</v>
      </c>
      <c r="G53" s="25">
        <v>313894969</v>
      </c>
      <c r="H53" s="26">
        <v>52768893</v>
      </c>
      <c r="I53" s="24">
        <v>22659000</v>
      </c>
      <c r="J53" s="6">
        <v>12653000</v>
      </c>
      <c r="K53" s="25">
        <v>28795200</v>
      </c>
    </row>
    <row r="54" spans="1:11" ht="13.5">
      <c r="A54" s="22" t="s">
        <v>55</v>
      </c>
      <c r="B54" s="6">
        <v>15141296</v>
      </c>
      <c r="C54" s="6">
        <v>0</v>
      </c>
      <c r="D54" s="23">
        <v>19210251</v>
      </c>
      <c r="E54" s="24">
        <v>11096149</v>
      </c>
      <c r="F54" s="6">
        <v>11096149</v>
      </c>
      <c r="G54" s="25">
        <v>11096149</v>
      </c>
      <c r="H54" s="26">
        <v>15639025</v>
      </c>
      <c r="I54" s="24">
        <v>12535184</v>
      </c>
      <c r="J54" s="6">
        <v>13115347</v>
      </c>
      <c r="K54" s="25">
        <v>14113164</v>
      </c>
    </row>
    <row r="55" spans="1:11" ht="13.5">
      <c r="A55" s="22" t="s">
        <v>56</v>
      </c>
      <c r="B55" s="6">
        <v>0</v>
      </c>
      <c r="C55" s="6">
        <v>6643955</v>
      </c>
      <c r="D55" s="23">
        <v>0</v>
      </c>
      <c r="E55" s="24">
        <v>0</v>
      </c>
      <c r="F55" s="6">
        <v>7807154</v>
      </c>
      <c r="G55" s="25">
        <v>7807154</v>
      </c>
      <c r="H55" s="26">
        <v>2527533</v>
      </c>
      <c r="I55" s="24">
        <v>10000000</v>
      </c>
      <c r="J55" s="6">
        <v>0</v>
      </c>
      <c r="K55" s="25">
        <v>15000000</v>
      </c>
    </row>
    <row r="56" spans="1:11" ht="13.5">
      <c r="A56" s="22" t="s">
        <v>57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-7302328</v>
      </c>
      <c r="F59" s="6">
        <v>-7302328</v>
      </c>
      <c r="G59" s="25">
        <v>-7302328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0.4668311947900548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0.4191711273473468</v>
      </c>
      <c r="F70" s="5">
        <f t="shared" si="8"/>
        <v>0.9518928991485586</v>
      </c>
      <c r="G70" s="5">
        <f t="shared" si="8"/>
        <v>0.9518928991485586</v>
      </c>
      <c r="H70" s="5">
        <f t="shared" si="8"/>
        <v>0.028603413065545504</v>
      </c>
      <c r="I70" s="5">
        <f t="shared" si="8"/>
        <v>0.9326502470517958</v>
      </c>
      <c r="J70" s="5">
        <f t="shared" si="8"/>
        <v>0.9326629648575911</v>
      </c>
      <c r="K70" s="5">
        <f t="shared" si="8"/>
        <v>0.9285745440527954</v>
      </c>
    </row>
    <row r="71" spans="1:11" ht="12.75" hidden="1">
      <c r="A71" s="2" t="s">
        <v>112</v>
      </c>
      <c r="B71" s="2">
        <f>+B83</f>
        <v>26938791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36571407</v>
      </c>
      <c r="F71" s="2">
        <f t="shared" si="9"/>
        <v>76138668</v>
      </c>
      <c r="G71" s="2">
        <f t="shared" si="9"/>
        <v>76138668</v>
      </c>
      <c r="H71" s="2">
        <f t="shared" si="9"/>
        <v>1466840</v>
      </c>
      <c r="I71" s="2">
        <f t="shared" si="9"/>
        <v>75885203</v>
      </c>
      <c r="J71" s="2">
        <f t="shared" si="9"/>
        <v>80352563</v>
      </c>
      <c r="K71" s="2">
        <f t="shared" si="9"/>
        <v>83539636</v>
      </c>
    </row>
    <row r="72" spans="1:11" ht="12.75" hidden="1">
      <c r="A72" s="2" t="s">
        <v>113</v>
      </c>
      <c r="B72" s="2">
        <f>+B77</f>
        <v>57705636</v>
      </c>
      <c r="C72" s="2">
        <f aca="true" t="shared" si="10" ref="C72:K72">+C77</f>
        <v>-3829249</v>
      </c>
      <c r="D72" s="2">
        <f t="shared" si="10"/>
        <v>51864546</v>
      </c>
      <c r="E72" s="2">
        <f t="shared" si="10"/>
        <v>87246961</v>
      </c>
      <c r="F72" s="2">
        <f t="shared" si="10"/>
        <v>79986591</v>
      </c>
      <c r="G72" s="2">
        <f t="shared" si="10"/>
        <v>79986591</v>
      </c>
      <c r="H72" s="2">
        <f t="shared" si="10"/>
        <v>51281992</v>
      </c>
      <c r="I72" s="2">
        <f t="shared" si="10"/>
        <v>81365124</v>
      </c>
      <c r="J72" s="2">
        <f t="shared" si="10"/>
        <v>86153912</v>
      </c>
      <c r="K72" s="2">
        <f t="shared" si="10"/>
        <v>89965460</v>
      </c>
    </row>
    <row r="73" spans="1:11" ht="12.75" hidden="1">
      <c r="A73" s="2" t="s">
        <v>114</v>
      </c>
      <c r="B73" s="2">
        <f>+B74</f>
        <v>-36096744.66666667</v>
      </c>
      <c r="C73" s="2">
        <f aca="true" t="shared" si="11" ref="C73:K73">+(C78+C80+C81+C82)-(B78+B80+B81+B82)</f>
        <v>-33596174</v>
      </c>
      <c r="D73" s="2">
        <f t="shared" si="11"/>
        <v>943707</v>
      </c>
      <c r="E73" s="2">
        <f t="shared" si="11"/>
        <v>50487012</v>
      </c>
      <c r="F73" s="2">
        <f>+(F78+F80+F81+F82)-(D78+D80+D81+D82)</f>
        <v>23083235</v>
      </c>
      <c r="G73" s="2">
        <f>+(G78+G80+G81+G82)-(D78+D80+D81+D82)</f>
        <v>23083235</v>
      </c>
      <c r="H73" s="2">
        <f>+(H78+H80+H81+H82)-(D78+D80+D81+D82)</f>
        <v>3634044</v>
      </c>
      <c r="I73" s="2">
        <f>+(I78+I80+I81+I82)-(E78+E80+E81+E82)</f>
        <v>-46382716</v>
      </c>
      <c r="J73" s="2">
        <f t="shared" si="11"/>
        <v>406309</v>
      </c>
      <c r="K73" s="2">
        <f t="shared" si="11"/>
        <v>-141639</v>
      </c>
    </row>
    <row r="74" spans="1:11" ht="12.75" hidden="1">
      <c r="A74" s="2" t="s">
        <v>115</v>
      </c>
      <c r="B74" s="2">
        <f>+TREND(C74:E74)</f>
        <v>-36096744.66666667</v>
      </c>
      <c r="C74" s="2">
        <f>+C73</f>
        <v>-33596174</v>
      </c>
      <c r="D74" s="2">
        <f aca="true" t="shared" si="12" ref="D74:K74">+D73</f>
        <v>943707</v>
      </c>
      <c r="E74" s="2">
        <f t="shared" si="12"/>
        <v>50487012</v>
      </c>
      <c r="F74" s="2">
        <f t="shared" si="12"/>
        <v>23083235</v>
      </c>
      <c r="G74" s="2">
        <f t="shared" si="12"/>
        <v>23083235</v>
      </c>
      <c r="H74" s="2">
        <f t="shared" si="12"/>
        <v>3634044</v>
      </c>
      <c r="I74" s="2">
        <f t="shared" si="12"/>
        <v>-46382716</v>
      </c>
      <c r="J74" s="2">
        <f t="shared" si="12"/>
        <v>406309</v>
      </c>
      <c r="K74" s="2">
        <f t="shared" si="12"/>
        <v>-141639</v>
      </c>
    </row>
    <row r="75" spans="1:11" ht="12.75" hidden="1">
      <c r="A75" s="2" t="s">
        <v>116</v>
      </c>
      <c r="B75" s="2">
        <f>+B84-(((B80+B81+B78)*B70)-B79)</f>
        <v>39478428.47925357</v>
      </c>
      <c r="C75" s="2">
        <f aca="true" t="shared" si="13" ref="C75:K75">+C84-(((C80+C81+C78)*C70)-C79)</f>
        <v>15505695</v>
      </c>
      <c r="D75" s="2">
        <f t="shared" si="13"/>
        <v>1150199</v>
      </c>
      <c r="E75" s="2">
        <f t="shared" si="13"/>
        <v>-23295736.367198233</v>
      </c>
      <c r="F75" s="2">
        <f t="shared" si="13"/>
        <v>20569242.406867858</v>
      </c>
      <c r="G75" s="2">
        <f t="shared" si="13"/>
        <v>20569242.406867858</v>
      </c>
      <c r="H75" s="2">
        <f t="shared" si="13"/>
        <v>6761859.578682513</v>
      </c>
      <c r="I75" s="2">
        <f t="shared" si="13"/>
        <v>-1553855.5864476524</v>
      </c>
      <c r="J75" s="2">
        <f t="shared" si="13"/>
        <v>-649921.8578500878</v>
      </c>
      <c r="K75" s="2">
        <f t="shared" si="13"/>
        <v>-272153.46520088986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57705636</v>
      </c>
      <c r="C77" s="3">
        <v>-3829249</v>
      </c>
      <c r="D77" s="3">
        <v>51864546</v>
      </c>
      <c r="E77" s="3">
        <v>87246961</v>
      </c>
      <c r="F77" s="3">
        <v>79986591</v>
      </c>
      <c r="G77" s="3">
        <v>79986591</v>
      </c>
      <c r="H77" s="3">
        <v>51281992</v>
      </c>
      <c r="I77" s="3">
        <v>81365124</v>
      </c>
      <c r="J77" s="3">
        <v>86153912</v>
      </c>
      <c r="K77" s="3">
        <v>89965460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50074548</v>
      </c>
      <c r="C79" s="3">
        <v>15505695</v>
      </c>
      <c r="D79" s="3">
        <v>1150199</v>
      </c>
      <c r="E79" s="3">
        <v>0</v>
      </c>
      <c r="F79" s="3">
        <v>47385913</v>
      </c>
      <c r="G79" s="3">
        <v>47385913</v>
      </c>
      <c r="H79" s="3">
        <v>7011360</v>
      </c>
      <c r="I79" s="3">
        <v>7020000</v>
      </c>
      <c r="J79" s="3">
        <v>8303000</v>
      </c>
      <c r="K79" s="3">
        <v>8510000</v>
      </c>
    </row>
    <row r="80" spans="1:11" ht="12.75" hidden="1">
      <c r="A80" s="1" t="s">
        <v>69</v>
      </c>
      <c r="B80" s="3">
        <v>15005404</v>
      </c>
      <c r="C80" s="3">
        <v>3762568</v>
      </c>
      <c r="D80" s="3">
        <v>-1886463</v>
      </c>
      <c r="E80" s="3">
        <v>55190000</v>
      </c>
      <c r="F80" s="3">
        <v>-3618497</v>
      </c>
      <c r="G80" s="3">
        <v>-3618497</v>
      </c>
      <c r="H80" s="3">
        <v>1890148</v>
      </c>
      <c r="I80" s="3">
        <v>9193002</v>
      </c>
      <c r="J80" s="3">
        <v>9599311</v>
      </c>
      <c r="K80" s="3">
        <v>9457672</v>
      </c>
    </row>
    <row r="81" spans="1:11" ht="12.75" hidden="1">
      <c r="A81" s="1" t="s">
        <v>70</v>
      </c>
      <c r="B81" s="3">
        <v>7692564</v>
      </c>
      <c r="C81" s="3">
        <v>382431</v>
      </c>
      <c r="D81" s="3">
        <v>6975169</v>
      </c>
      <c r="E81" s="3">
        <v>385718</v>
      </c>
      <c r="F81" s="3">
        <v>31790438</v>
      </c>
      <c r="G81" s="3">
        <v>31790438</v>
      </c>
      <c r="H81" s="3">
        <v>6832602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15043205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26938791</v>
      </c>
      <c r="C83" s="3">
        <v>0</v>
      </c>
      <c r="D83" s="3">
        <v>0</v>
      </c>
      <c r="E83" s="3">
        <v>36571407</v>
      </c>
      <c r="F83" s="3">
        <v>76138668</v>
      </c>
      <c r="G83" s="3">
        <v>76138668</v>
      </c>
      <c r="H83" s="3">
        <v>1466840</v>
      </c>
      <c r="I83" s="3">
        <v>75885203</v>
      </c>
      <c r="J83" s="3">
        <v>80352563</v>
      </c>
      <c r="K83" s="3">
        <v>83539636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75405729</v>
      </c>
      <c r="C5" s="6">
        <v>-87371399</v>
      </c>
      <c r="D5" s="23">
        <v>0</v>
      </c>
      <c r="E5" s="24">
        <v>106761549</v>
      </c>
      <c r="F5" s="6">
        <v>106761549</v>
      </c>
      <c r="G5" s="25">
        <v>106761549</v>
      </c>
      <c r="H5" s="26">
        <v>68988956</v>
      </c>
      <c r="I5" s="24">
        <v>112408509</v>
      </c>
      <c r="J5" s="6">
        <v>117916526</v>
      </c>
      <c r="K5" s="25">
        <v>122633188</v>
      </c>
    </row>
    <row r="6" spans="1:11" ht="13.5">
      <c r="A6" s="22" t="s">
        <v>19</v>
      </c>
      <c r="B6" s="6">
        <v>337358824</v>
      </c>
      <c r="C6" s="6">
        <v>-351613796</v>
      </c>
      <c r="D6" s="23">
        <v>0</v>
      </c>
      <c r="E6" s="24">
        <v>473159537</v>
      </c>
      <c r="F6" s="6">
        <v>474659532</v>
      </c>
      <c r="G6" s="25">
        <v>474659532</v>
      </c>
      <c r="H6" s="26">
        <v>333514853</v>
      </c>
      <c r="I6" s="24">
        <v>506165558</v>
      </c>
      <c r="J6" s="6">
        <v>540229010</v>
      </c>
      <c r="K6" s="25">
        <v>573325792</v>
      </c>
    </row>
    <row r="7" spans="1:11" ht="13.5">
      <c r="A7" s="22" t="s">
        <v>20</v>
      </c>
      <c r="B7" s="6">
        <v>2843965</v>
      </c>
      <c r="C7" s="6">
        <v>-4132615</v>
      </c>
      <c r="D7" s="23">
        <v>0</v>
      </c>
      <c r="E7" s="24">
        <v>4465325</v>
      </c>
      <c r="F7" s="6">
        <v>4465325</v>
      </c>
      <c r="G7" s="25">
        <v>4465325</v>
      </c>
      <c r="H7" s="26">
        <v>1505006</v>
      </c>
      <c r="I7" s="24">
        <v>3255000</v>
      </c>
      <c r="J7" s="6">
        <v>3414495</v>
      </c>
      <c r="K7" s="25">
        <v>3551075</v>
      </c>
    </row>
    <row r="8" spans="1:11" ht="13.5">
      <c r="A8" s="22" t="s">
        <v>21</v>
      </c>
      <c r="B8" s="6">
        <v>71495114</v>
      </c>
      <c r="C8" s="6">
        <v>-80181803</v>
      </c>
      <c r="D8" s="23">
        <v>0</v>
      </c>
      <c r="E8" s="24">
        <v>101533125</v>
      </c>
      <c r="F8" s="6">
        <v>102182106</v>
      </c>
      <c r="G8" s="25">
        <v>102182106</v>
      </c>
      <c r="H8" s="26">
        <v>32797921</v>
      </c>
      <c r="I8" s="24">
        <v>109533149</v>
      </c>
      <c r="J8" s="6">
        <v>115050516</v>
      </c>
      <c r="K8" s="25">
        <v>125355203</v>
      </c>
    </row>
    <row r="9" spans="1:11" ht="13.5">
      <c r="A9" s="22" t="s">
        <v>22</v>
      </c>
      <c r="B9" s="6">
        <v>57760101</v>
      </c>
      <c r="C9" s="6">
        <v>-25785867</v>
      </c>
      <c r="D9" s="23">
        <v>0</v>
      </c>
      <c r="E9" s="24">
        <v>64251400</v>
      </c>
      <c r="F9" s="6">
        <v>64251400</v>
      </c>
      <c r="G9" s="25">
        <v>64251400</v>
      </c>
      <c r="H9" s="26">
        <v>18723112</v>
      </c>
      <c r="I9" s="24">
        <v>73504008</v>
      </c>
      <c r="J9" s="6">
        <v>76227804</v>
      </c>
      <c r="K9" s="25">
        <v>79276937</v>
      </c>
    </row>
    <row r="10" spans="1:11" ht="25.5">
      <c r="A10" s="27" t="s">
        <v>106</v>
      </c>
      <c r="B10" s="28">
        <f>SUM(B5:B9)</f>
        <v>544863733</v>
      </c>
      <c r="C10" s="29">
        <f aca="true" t="shared" si="0" ref="C10:K10">SUM(C5:C9)</f>
        <v>-549085480</v>
      </c>
      <c r="D10" s="30">
        <f t="shared" si="0"/>
        <v>0</v>
      </c>
      <c r="E10" s="28">
        <f t="shared" si="0"/>
        <v>750170936</v>
      </c>
      <c r="F10" s="29">
        <f t="shared" si="0"/>
        <v>752319912</v>
      </c>
      <c r="G10" s="31">
        <f t="shared" si="0"/>
        <v>752319912</v>
      </c>
      <c r="H10" s="32">
        <f t="shared" si="0"/>
        <v>455529848</v>
      </c>
      <c r="I10" s="28">
        <f t="shared" si="0"/>
        <v>804866224</v>
      </c>
      <c r="J10" s="29">
        <f t="shared" si="0"/>
        <v>852838351</v>
      </c>
      <c r="K10" s="31">
        <f t="shared" si="0"/>
        <v>904142195</v>
      </c>
    </row>
    <row r="11" spans="1:11" ht="13.5">
      <c r="A11" s="22" t="s">
        <v>23</v>
      </c>
      <c r="B11" s="6">
        <v>238227729</v>
      </c>
      <c r="C11" s="6">
        <v>-236527676</v>
      </c>
      <c r="D11" s="23">
        <v>0</v>
      </c>
      <c r="E11" s="24">
        <v>312376451</v>
      </c>
      <c r="F11" s="6">
        <v>300367526</v>
      </c>
      <c r="G11" s="25">
        <v>300367526</v>
      </c>
      <c r="H11" s="26">
        <v>217202369</v>
      </c>
      <c r="I11" s="24">
        <v>328969893</v>
      </c>
      <c r="J11" s="6">
        <v>353540555</v>
      </c>
      <c r="K11" s="25">
        <v>367703858</v>
      </c>
    </row>
    <row r="12" spans="1:11" ht="13.5">
      <c r="A12" s="22" t="s">
        <v>24</v>
      </c>
      <c r="B12" s="6">
        <v>8513674</v>
      </c>
      <c r="C12" s="6">
        <v>-10003832</v>
      </c>
      <c r="D12" s="23">
        <v>0</v>
      </c>
      <c r="E12" s="24">
        <v>12036958</v>
      </c>
      <c r="F12" s="6">
        <v>12036958</v>
      </c>
      <c r="G12" s="25">
        <v>12036958</v>
      </c>
      <c r="H12" s="26">
        <v>8770040</v>
      </c>
      <c r="I12" s="24">
        <v>12545183</v>
      </c>
      <c r="J12" s="6">
        <v>12984272</v>
      </c>
      <c r="K12" s="25">
        <v>13503648</v>
      </c>
    </row>
    <row r="13" spans="1:11" ht="13.5">
      <c r="A13" s="22" t="s">
        <v>107</v>
      </c>
      <c r="B13" s="6">
        <v>79069210</v>
      </c>
      <c r="C13" s="6">
        <v>-20133439</v>
      </c>
      <c r="D13" s="23">
        <v>0</v>
      </c>
      <c r="E13" s="24">
        <v>95593579</v>
      </c>
      <c r="F13" s="6">
        <v>95593579</v>
      </c>
      <c r="G13" s="25">
        <v>95593579</v>
      </c>
      <c r="H13" s="26">
        <v>0</v>
      </c>
      <c r="I13" s="24">
        <v>95593579</v>
      </c>
      <c r="J13" s="6">
        <v>98939422</v>
      </c>
      <c r="K13" s="25">
        <v>102897060</v>
      </c>
    </row>
    <row r="14" spans="1:11" ht="13.5">
      <c r="A14" s="22" t="s">
        <v>25</v>
      </c>
      <c r="B14" s="6">
        <v>11838334</v>
      </c>
      <c r="C14" s="6">
        <v>-9261556</v>
      </c>
      <c r="D14" s="23">
        <v>0</v>
      </c>
      <c r="E14" s="24">
        <v>10986696</v>
      </c>
      <c r="F14" s="6">
        <v>10986696</v>
      </c>
      <c r="G14" s="25">
        <v>10986696</v>
      </c>
      <c r="H14" s="26">
        <v>6985682</v>
      </c>
      <c r="I14" s="24">
        <v>11550818</v>
      </c>
      <c r="J14" s="6">
        <v>11955099</v>
      </c>
      <c r="K14" s="25">
        <v>12433306</v>
      </c>
    </row>
    <row r="15" spans="1:11" ht="13.5">
      <c r="A15" s="22" t="s">
        <v>26</v>
      </c>
      <c r="B15" s="6">
        <v>176429849</v>
      </c>
      <c r="C15" s="6">
        <v>-152726548</v>
      </c>
      <c r="D15" s="23">
        <v>0</v>
      </c>
      <c r="E15" s="24">
        <v>218942438</v>
      </c>
      <c r="F15" s="6">
        <v>218925838</v>
      </c>
      <c r="G15" s="25">
        <v>218925838</v>
      </c>
      <c r="H15" s="26">
        <v>161873206</v>
      </c>
      <c r="I15" s="24">
        <v>260794083</v>
      </c>
      <c r="J15" s="6">
        <v>268994431</v>
      </c>
      <c r="K15" s="25">
        <v>279740012</v>
      </c>
    </row>
    <row r="16" spans="1:11" ht="13.5">
      <c r="A16" s="22" t="s">
        <v>21</v>
      </c>
      <c r="B16" s="6">
        <v>520555</v>
      </c>
      <c r="C16" s="6">
        <v>-919827</v>
      </c>
      <c r="D16" s="23">
        <v>0</v>
      </c>
      <c r="E16" s="24">
        <v>1533600</v>
      </c>
      <c r="F16" s="6">
        <v>1025600</v>
      </c>
      <c r="G16" s="25">
        <v>1025600</v>
      </c>
      <c r="H16" s="26">
        <v>187191</v>
      </c>
      <c r="I16" s="24">
        <v>1208035</v>
      </c>
      <c r="J16" s="6">
        <v>1250318</v>
      </c>
      <c r="K16" s="25">
        <v>1300332</v>
      </c>
    </row>
    <row r="17" spans="1:11" ht="13.5">
      <c r="A17" s="22" t="s">
        <v>27</v>
      </c>
      <c r="B17" s="6">
        <v>61417044</v>
      </c>
      <c r="C17" s="6">
        <v>-46946089</v>
      </c>
      <c r="D17" s="23">
        <v>0</v>
      </c>
      <c r="E17" s="24">
        <v>101747464</v>
      </c>
      <c r="F17" s="6">
        <v>94909767</v>
      </c>
      <c r="G17" s="25">
        <v>94909767</v>
      </c>
      <c r="H17" s="26">
        <v>93444320</v>
      </c>
      <c r="I17" s="24">
        <v>109199882</v>
      </c>
      <c r="J17" s="6">
        <v>96573258</v>
      </c>
      <c r="K17" s="25">
        <v>99925468</v>
      </c>
    </row>
    <row r="18" spans="1:11" ht="13.5">
      <c r="A18" s="33" t="s">
        <v>28</v>
      </c>
      <c r="B18" s="34">
        <f>SUM(B11:B17)</f>
        <v>576016395</v>
      </c>
      <c r="C18" s="35">
        <f aca="true" t="shared" si="1" ref="C18:K18">SUM(C11:C17)</f>
        <v>-476518967</v>
      </c>
      <c r="D18" s="36">
        <f t="shared" si="1"/>
        <v>0</v>
      </c>
      <c r="E18" s="34">
        <f t="shared" si="1"/>
        <v>753217186</v>
      </c>
      <c r="F18" s="35">
        <f t="shared" si="1"/>
        <v>733845964</v>
      </c>
      <c r="G18" s="37">
        <f t="shared" si="1"/>
        <v>733845964</v>
      </c>
      <c r="H18" s="38">
        <f t="shared" si="1"/>
        <v>488462808</v>
      </c>
      <c r="I18" s="34">
        <f t="shared" si="1"/>
        <v>819861473</v>
      </c>
      <c r="J18" s="35">
        <f t="shared" si="1"/>
        <v>844237355</v>
      </c>
      <c r="K18" s="37">
        <f t="shared" si="1"/>
        <v>877503684</v>
      </c>
    </row>
    <row r="19" spans="1:11" ht="13.5">
      <c r="A19" s="33" t="s">
        <v>29</v>
      </c>
      <c r="B19" s="39">
        <f>+B10-B18</f>
        <v>-31152662</v>
      </c>
      <c r="C19" s="40">
        <f aca="true" t="shared" si="2" ref="C19:K19">+C10-C18</f>
        <v>-72566513</v>
      </c>
      <c r="D19" s="41">
        <f t="shared" si="2"/>
        <v>0</v>
      </c>
      <c r="E19" s="39">
        <f t="shared" si="2"/>
        <v>-3046250</v>
      </c>
      <c r="F19" s="40">
        <f t="shared" si="2"/>
        <v>18473948</v>
      </c>
      <c r="G19" s="42">
        <f t="shared" si="2"/>
        <v>18473948</v>
      </c>
      <c r="H19" s="43">
        <f t="shared" si="2"/>
        <v>-32932960</v>
      </c>
      <c r="I19" s="39">
        <f t="shared" si="2"/>
        <v>-14995249</v>
      </c>
      <c r="J19" s="40">
        <f t="shared" si="2"/>
        <v>8600996</v>
      </c>
      <c r="K19" s="42">
        <f t="shared" si="2"/>
        <v>26638511</v>
      </c>
    </row>
    <row r="20" spans="1:11" ht="25.5">
      <c r="A20" s="44" t="s">
        <v>30</v>
      </c>
      <c r="B20" s="45">
        <v>35364310</v>
      </c>
      <c r="C20" s="46">
        <v>-5642904</v>
      </c>
      <c r="D20" s="47">
        <v>0</v>
      </c>
      <c r="E20" s="45">
        <v>57210875</v>
      </c>
      <c r="F20" s="46">
        <v>65263222</v>
      </c>
      <c r="G20" s="48">
        <v>65263222</v>
      </c>
      <c r="H20" s="49">
        <v>27725588</v>
      </c>
      <c r="I20" s="45">
        <v>61621851</v>
      </c>
      <c r="J20" s="46">
        <v>48411478</v>
      </c>
      <c r="K20" s="48">
        <v>63716391</v>
      </c>
    </row>
    <row r="21" spans="1:11" ht="63.75">
      <c r="A21" s="50" t="s">
        <v>108</v>
      </c>
      <c r="B21" s="51">
        <v>0</v>
      </c>
      <c r="C21" s="52">
        <v>-1602402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4211648</v>
      </c>
      <c r="C22" s="58">
        <f aca="true" t="shared" si="3" ref="C22:K22">SUM(C19:C21)</f>
        <v>-79811819</v>
      </c>
      <c r="D22" s="59">
        <f t="shared" si="3"/>
        <v>0</v>
      </c>
      <c r="E22" s="57">
        <f t="shared" si="3"/>
        <v>54164625</v>
      </c>
      <c r="F22" s="58">
        <f t="shared" si="3"/>
        <v>83737170</v>
      </c>
      <c r="G22" s="60">
        <f t="shared" si="3"/>
        <v>83737170</v>
      </c>
      <c r="H22" s="61">
        <f t="shared" si="3"/>
        <v>-5207372</v>
      </c>
      <c r="I22" s="57">
        <f t="shared" si="3"/>
        <v>46626602</v>
      </c>
      <c r="J22" s="58">
        <f t="shared" si="3"/>
        <v>57012474</v>
      </c>
      <c r="K22" s="60">
        <f t="shared" si="3"/>
        <v>90354902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4211648</v>
      </c>
      <c r="C24" s="40">
        <f aca="true" t="shared" si="4" ref="C24:K24">SUM(C22:C23)</f>
        <v>-79811819</v>
      </c>
      <c r="D24" s="41">
        <f t="shared" si="4"/>
        <v>0</v>
      </c>
      <c r="E24" s="39">
        <f t="shared" si="4"/>
        <v>54164625</v>
      </c>
      <c r="F24" s="40">
        <f t="shared" si="4"/>
        <v>83737170</v>
      </c>
      <c r="G24" s="42">
        <f t="shared" si="4"/>
        <v>83737170</v>
      </c>
      <c r="H24" s="43">
        <f t="shared" si="4"/>
        <v>-5207372</v>
      </c>
      <c r="I24" s="39">
        <f t="shared" si="4"/>
        <v>46626602</v>
      </c>
      <c r="J24" s="40">
        <f t="shared" si="4"/>
        <v>57012474</v>
      </c>
      <c r="K24" s="42">
        <f t="shared" si="4"/>
        <v>90354902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45546009</v>
      </c>
      <c r="C27" s="7">
        <v>0</v>
      </c>
      <c r="D27" s="69">
        <v>0</v>
      </c>
      <c r="E27" s="70">
        <v>144420494</v>
      </c>
      <c r="F27" s="7">
        <v>153850089</v>
      </c>
      <c r="G27" s="71">
        <v>153850089</v>
      </c>
      <c r="H27" s="72">
        <v>-3211972</v>
      </c>
      <c r="I27" s="70">
        <v>113936629</v>
      </c>
      <c r="J27" s="7">
        <v>135222630</v>
      </c>
      <c r="K27" s="71">
        <v>94905543</v>
      </c>
    </row>
    <row r="28" spans="1:11" ht="13.5">
      <c r="A28" s="73" t="s">
        <v>34</v>
      </c>
      <c r="B28" s="6">
        <v>35221473</v>
      </c>
      <c r="C28" s="6">
        <v>0</v>
      </c>
      <c r="D28" s="23">
        <v>0</v>
      </c>
      <c r="E28" s="24">
        <v>55961309</v>
      </c>
      <c r="F28" s="6">
        <v>62829765</v>
      </c>
      <c r="G28" s="25">
        <v>62829765</v>
      </c>
      <c r="H28" s="26">
        <v>0</v>
      </c>
      <c r="I28" s="24">
        <v>61665329</v>
      </c>
      <c r="J28" s="6">
        <v>48411478</v>
      </c>
      <c r="K28" s="25">
        <v>63716391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5000000</v>
      </c>
      <c r="J30" s="6">
        <v>0</v>
      </c>
      <c r="K30" s="25">
        <v>0</v>
      </c>
    </row>
    <row r="31" spans="1:11" ht="13.5">
      <c r="A31" s="22" t="s">
        <v>36</v>
      </c>
      <c r="B31" s="6">
        <v>10324537</v>
      </c>
      <c r="C31" s="6">
        <v>0</v>
      </c>
      <c r="D31" s="23">
        <v>0</v>
      </c>
      <c r="E31" s="24">
        <v>88459185</v>
      </c>
      <c r="F31" s="6">
        <v>88232082</v>
      </c>
      <c r="G31" s="25">
        <v>88232082</v>
      </c>
      <c r="H31" s="26">
        <v>0</v>
      </c>
      <c r="I31" s="24">
        <v>47271300</v>
      </c>
      <c r="J31" s="6">
        <v>86811152</v>
      </c>
      <c r="K31" s="25">
        <v>31189152</v>
      </c>
    </row>
    <row r="32" spans="1:11" ht="13.5">
      <c r="A32" s="33" t="s">
        <v>37</v>
      </c>
      <c r="B32" s="7">
        <f>SUM(B28:B31)</f>
        <v>45546010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144420494</v>
      </c>
      <c r="F32" s="7">
        <f t="shared" si="5"/>
        <v>151061847</v>
      </c>
      <c r="G32" s="71">
        <f t="shared" si="5"/>
        <v>151061847</v>
      </c>
      <c r="H32" s="72">
        <f t="shared" si="5"/>
        <v>0</v>
      </c>
      <c r="I32" s="70">
        <f t="shared" si="5"/>
        <v>113936629</v>
      </c>
      <c r="J32" s="7">
        <f t="shared" si="5"/>
        <v>135222630</v>
      </c>
      <c r="K32" s="71">
        <f t="shared" si="5"/>
        <v>94905543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127678161</v>
      </c>
      <c r="C35" s="6">
        <v>-7140134</v>
      </c>
      <c r="D35" s="23">
        <v>0</v>
      </c>
      <c r="E35" s="24">
        <v>0</v>
      </c>
      <c r="F35" s="6">
        <v>0</v>
      </c>
      <c r="G35" s="25">
        <v>0</v>
      </c>
      <c r="H35" s="26">
        <v>3115837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2415202296</v>
      </c>
      <c r="C36" s="6">
        <v>-146947645</v>
      </c>
      <c r="D36" s="23">
        <v>0</v>
      </c>
      <c r="E36" s="24">
        <v>144420494</v>
      </c>
      <c r="F36" s="6">
        <v>153850089</v>
      </c>
      <c r="G36" s="25">
        <v>153850089</v>
      </c>
      <c r="H36" s="26">
        <v>-3211972</v>
      </c>
      <c r="I36" s="24">
        <v>113936629</v>
      </c>
      <c r="J36" s="6">
        <v>135222630</v>
      </c>
      <c r="K36" s="25">
        <v>94905543</v>
      </c>
    </row>
    <row r="37" spans="1:11" ht="13.5">
      <c r="A37" s="22" t="s">
        <v>41</v>
      </c>
      <c r="B37" s="6">
        <v>181935991</v>
      </c>
      <c r="C37" s="6">
        <v>22359944</v>
      </c>
      <c r="D37" s="23">
        <v>0</v>
      </c>
      <c r="E37" s="24">
        <v>0</v>
      </c>
      <c r="F37" s="6">
        <v>0</v>
      </c>
      <c r="G37" s="25">
        <v>0</v>
      </c>
      <c r="H37" s="26">
        <v>7431479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366198530</v>
      </c>
      <c r="C38" s="6">
        <v>-85214397</v>
      </c>
      <c r="D38" s="23">
        <v>0</v>
      </c>
      <c r="E38" s="24">
        <v>0</v>
      </c>
      <c r="F38" s="6">
        <v>0</v>
      </c>
      <c r="G38" s="25">
        <v>0</v>
      </c>
      <c r="H38" s="26">
        <v>-9538495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1994745936</v>
      </c>
      <c r="C39" s="6">
        <v>-39887987</v>
      </c>
      <c r="D39" s="23">
        <v>0</v>
      </c>
      <c r="E39" s="24">
        <v>90255869</v>
      </c>
      <c r="F39" s="6">
        <v>70112919</v>
      </c>
      <c r="G39" s="25">
        <v>70112919</v>
      </c>
      <c r="H39" s="26">
        <v>0</v>
      </c>
      <c r="I39" s="24">
        <v>67310027</v>
      </c>
      <c r="J39" s="6">
        <v>78210156</v>
      </c>
      <c r="K39" s="25">
        <v>4550641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80550341</v>
      </c>
      <c r="C42" s="6">
        <v>1914</v>
      </c>
      <c r="D42" s="23">
        <v>0</v>
      </c>
      <c r="E42" s="24">
        <v>0</v>
      </c>
      <c r="F42" s="6">
        <v>0</v>
      </c>
      <c r="G42" s="25">
        <v>0</v>
      </c>
      <c r="H42" s="26">
        <v>124960677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-37250394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-11999421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-2728178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43754318</v>
      </c>
      <c r="C45" s="7">
        <v>1914</v>
      </c>
      <c r="D45" s="69">
        <v>0</v>
      </c>
      <c r="E45" s="70">
        <v>0</v>
      </c>
      <c r="F45" s="7">
        <v>0</v>
      </c>
      <c r="G45" s="71">
        <v>0</v>
      </c>
      <c r="H45" s="72">
        <v>125025378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43754318</v>
      </c>
      <c r="C48" s="6">
        <v>1914</v>
      </c>
      <c r="D48" s="23">
        <v>0</v>
      </c>
      <c r="E48" s="24">
        <v>0</v>
      </c>
      <c r="F48" s="6">
        <v>0</v>
      </c>
      <c r="G48" s="25">
        <v>0</v>
      </c>
      <c r="H48" s="26">
        <v>5443601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36652123.71599361</v>
      </c>
      <c r="C49" s="6">
        <f aca="true" t="shared" si="6" ref="C49:K49">+C75</f>
        <v>15407710.854314988</v>
      </c>
      <c r="D49" s="23">
        <f t="shared" si="6"/>
        <v>0</v>
      </c>
      <c r="E49" s="24">
        <f t="shared" si="6"/>
        <v>3000000</v>
      </c>
      <c r="F49" s="6">
        <f t="shared" si="6"/>
        <v>5000000</v>
      </c>
      <c r="G49" s="25">
        <f t="shared" si="6"/>
        <v>5000000</v>
      </c>
      <c r="H49" s="26">
        <f t="shared" si="6"/>
        <v>14447251.580898363</v>
      </c>
      <c r="I49" s="24">
        <f t="shared" si="6"/>
        <v>5000000</v>
      </c>
      <c r="J49" s="6">
        <f t="shared" si="6"/>
        <v>5000000</v>
      </c>
      <c r="K49" s="25">
        <f t="shared" si="6"/>
        <v>5000000</v>
      </c>
    </row>
    <row r="50" spans="1:11" ht="13.5">
      <c r="A50" s="33" t="s">
        <v>52</v>
      </c>
      <c r="B50" s="7">
        <f>+B48-B49</f>
        <v>7102194.284006387</v>
      </c>
      <c r="C50" s="7">
        <f aca="true" t="shared" si="7" ref="C50:K50">+C48-C49</f>
        <v>-15405796.854314988</v>
      </c>
      <c r="D50" s="69">
        <f t="shared" si="7"/>
        <v>0</v>
      </c>
      <c r="E50" s="70">
        <f t="shared" si="7"/>
        <v>-3000000</v>
      </c>
      <c r="F50" s="7">
        <f t="shared" si="7"/>
        <v>-5000000</v>
      </c>
      <c r="G50" s="71">
        <f t="shared" si="7"/>
        <v>-5000000</v>
      </c>
      <c r="H50" s="72">
        <f t="shared" si="7"/>
        <v>-9003650.580898363</v>
      </c>
      <c r="I50" s="70">
        <f t="shared" si="7"/>
        <v>-5000000</v>
      </c>
      <c r="J50" s="7">
        <f t="shared" si="7"/>
        <v>-5000000</v>
      </c>
      <c r="K50" s="71">
        <f t="shared" si="7"/>
        <v>-5000000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2415202290</v>
      </c>
      <c r="C53" s="6">
        <v>-146989147</v>
      </c>
      <c r="D53" s="23">
        <v>0</v>
      </c>
      <c r="E53" s="24">
        <v>144420494</v>
      </c>
      <c r="F53" s="6">
        <v>153850089</v>
      </c>
      <c r="G53" s="25">
        <v>153850089</v>
      </c>
      <c r="H53" s="26">
        <v>-3211972</v>
      </c>
      <c r="I53" s="24">
        <v>113936629</v>
      </c>
      <c r="J53" s="6">
        <v>135222630</v>
      </c>
      <c r="K53" s="25">
        <v>94905543</v>
      </c>
    </row>
    <row r="54" spans="1:11" ht="13.5">
      <c r="A54" s="22" t="s">
        <v>55</v>
      </c>
      <c r="B54" s="6">
        <v>79069210</v>
      </c>
      <c r="C54" s="6">
        <v>0</v>
      </c>
      <c r="D54" s="23">
        <v>0</v>
      </c>
      <c r="E54" s="24">
        <v>95593579</v>
      </c>
      <c r="F54" s="6">
        <v>95593579</v>
      </c>
      <c r="G54" s="25">
        <v>95593579</v>
      </c>
      <c r="H54" s="26">
        <v>0</v>
      </c>
      <c r="I54" s="24">
        <v>95593579</v>
      </c>
      <c r="J54" s="6">
        <v>98939422</v>
      </c>
      <c r="K54" s="25">
        <v>102897060</v>
      </c>
    </row>
    <row r="55" spans="1:11" ht="13.5">
      <c r="A55" s="22" t="s">
        <v>56</v>
      </c>
      <c r="B55" s="6">
        <v>19524679</v>
      </c>
      <c r="C55" s="6">
        <v>0</v>
      </c>
      <c r="D55" s="23">
        <v>0</v>
      </c>
      <c r="E55" s="24">
        <v>61724798</v>
      </c>
      <c r="F55" s="6">
        <v>67108869</v>
      </c>
      <c r="G55" s="25">
        <v>67108869</v>
      </c>
      <c r="H55" s="26">
        <v>0</v>
      </c>
      <c r="I55" s="24">
        <v>58154760</v>
      </c>
      <c r="J55" s="6">
        <v>48308304</v>
      </c>
      <c r="K55" s="25">
        <v>44399130</v>
      </c>
    </row>
    <row r="56" spans="1:11" ht="13.5">
      <c r="A56" s="22" t="s">
        <v>57</v>
      </c>
      <c r="B56" s="6">
        <v>11100832</v>
      </c>
      <c r="C56" s="6">
        <v>-4733545</v>
      </c>
      <c r="D56" s="23">
        <v>0</v>
      </c>
      <c r="E56" s="24">
        <v>27229442</v>
      </c>
      <c r="F56" s="6">
        <v>25126019</v>
      </c>
      <c r="G56" s="25">
        <v>25126019</v>
      </c>
      <c r="H56" s="26">
        <v>11736259</v>
      </c>
      <c r="I56" s="24">
        <v>23247653</v>
      </c>
      <c r="J56" s="6">
        <v>23461309</v>
      </c>
      <c r="K56" s="25">
        <v>24376165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19561071</v>
      </c>
      <c r="C59" s="6">
        <v>24190710</v>
      </c>
      <c r="D59" s="23">
        <v>30120998</v>
      </c>
      <c r="E59" s="24">
        <v>30193324</v>
      </c>
      <c r="F59" s="6">
        <v>28666478</v>
      </c>
      <c r="G59" s="25">
        <v>28666478</v>
      </c>
      <c r="H59" s="26">
        <v>28666478</v>
      </c>
      <c r="I59" s="24">
        <v>30171802</v>
      </c>
      <c r="J59" s="6">
        <v>31783133</v>
      </c>
      <c r="K59" s="25">
        <v>33219322</v>
      </c>
    </row>
    <row r="60" spans="1:11" ht="13.5">
      <c r="A60" s="90" t="s">
        <v>60</v>
      </c>
      <c r="B60" s="6">
        <v>8224087</v>
      </c>
      <c r="C60" s="6">
        <v>10260229</v>
      </c>
      <c r="D60" s="23">
        <v>11240104</v>
      </c>
      <c r="E60" s="24">
        <v>7372346</v>
      </c>
      <c r="F60" s="6">
        <v>7443417</v>
      </c>
      <c r="G60" s="25">
        <v>7443417</v>
      </c>
      <c r="H60" s="26">
        <v>7443417</v>
      </c>
      <c r="I60" s="24">
        <v>7815588</v>
      </c>
      <c r="J60" s="6">
        <v>8198553</v>
      </c>
      <c r="K60" s="25">
        <v>8526496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284</v>
      </c>
      <c r="E62" s="97">
        <v>284</v>
      </c>
      <c r="F62" s="98">
        <v>284</v>
      </c>
      <c r="G62" s="99">
        <v>284</v>
      </c>
      <c r="H62" s="100">
        <v>284</v>
      </c>
      <c r="I62" s="97">
        <v>284</v>
      </c>
      <c r="J62" s="98">
        <v>284</v>
      </c>
      <c r="K62" s="99">
        <v>284</v>
      </c>
    </row>
    <row r="63" spans="1:11" ht="13.5">
      <c r="A63" s="96" t="s">
        <v>63</v>
      </c>
      <c r="B63" s="97">
        <v>1245</v>
      </c>
      <c r="C63" s="98">
        <v>1245</v>
      </c>
      <c r="D63" s="99">
        <v>1245</v>
      </c>
      <c r="E63" s="97">
        <v>1846</v>
      </c>
      <c r="F63" s="98">
        <v>1846</v>
      </c>
      <c r="G63" s="99">
        <v>1846</v>
      </c>
      <c r="H63" s="100">
        <v>1846</v>
      </c>
      <c r="I63" s="97">
        <v>1846</v>
      </c>
      <c r="J63" s="98">
        <v>1846</v>
      </c>
      <c r="K63" s="99">
        <v>1846</v>
      </c>
    </row>
    <row r="64" spans="1:11" ht="13.5">
      <c r="A64" s="96" t="s">
        <v>64</v>
      </c>
      <c r="B64" s="97">
        <v>2457</v>
      </c>
      <c r="C64" s="98">
        <v>2457</v>
      </c>
      <c r="D64" s="99">
        <v>2457</v>
      </c>
      <c r="E64" s="97">
        <v>1580</v>
      </c>
      <c r="F64" s="98">
        <v>1580</v>
      </c>
      <c r="G64" s="99">
        <v>1580</v>
      </c>
      <c r="H64" s="100">
        <v>1580</v>
      </c>
      <c r="I64" s="97">
        <v>580</v>
      </c>
      <c r="J64" s="98">
        <v>0</v>
      </c>
      <c r="K64" s="99">
        <v>0</v>
      </c>
    </row>
    <row r="65" spans="1:11" ht="13.5">
      <c r="A65" s="96" t="s">
        <v>65</v>
      </c>
      <c r="B65" s="97">
        <v>10169</v>
      </c>
      <c r="C65" s="98">
        <v>10169</v>
      </c>
      <c r="D65" s="99">
        <v>10169</v>
      </c>
      <c r="E65" s="97">
        <v>10290</v>
      </c>
      <c r="F65" s="98">
        <v>10290</v>
      </c>
      <c r="G65" s="99">
        <v>10290</v>
      </c>
      <c r="H65" s="100">
        <v>10290</v>
      </c>
      <c r="I65" s="97">
        <v>10290</v>
      </c>
      <c r="J65" s="98">
        <v>10320</v>
      </c>
      <c r="K65" s="99">
        <v>10340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0.9655105472542358</v>
      </c>
      <c r="C70" s="5">
        <f aca="true" t="shared" si="8" ref="C70:K70">IF(ISERROR(C71/C72),0,(C71/C72))</f>
        <v>-4.160726372914762E-06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1.4618249078992607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449717006</v>
      </c>
      <c r="C71" s="2">
        <f aca="true" t="shared" si="9" ref="C71:K71">+C83</f>
        <v>1914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611073618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465781557</v>
      </c>
      <c r="C72" s="2">
        <f aca="true" t="shared" si="10" ref="C72:K72">+C77</f>
        <v>-460015831</v>
      </c>
      <c r="D72" s="2">
        <f t="shared" si="10"/>
        <v>0</v>
      </c>
      <c r="E72" s="2">
        <f t="shared" si="10"/>
        <v>605485556</v>
      </c>
      <c r="F72" s="2">
        <f t="shared" si="10"/>
        <v>606985551</v>
      </c>
      <c r="G72" s="2">
        <f t="shared" si="10"/>
        <v>606985551</v>
      </c>
      <c r="H72" s="2">
        <f t="shared" si="10"/>
        <v>418021074</v>
      </c>
      <c r="I72" s="2">
        <f t="shared" si="10"/>
        <v>666983075</v>
      </c>
      <c r="J72" s="2">
        <f t="shared" si="10"/>
        <v>708048685</v>
      </c>
      <c r="K72" s="2">
        <f t="shared" si="10"/>
        <v>747858275</v>
      </c>
    </row>
    <row r="73" spans="1:11" ht="12.75" hidden="1">
      <c r="A73" s="2" t="s">
        <v>114</v>
      </c>
      <c r="B73" s="2">
        <f>+B74</f>
        <v>-66480815.00000001</v>
      </c>
      <c r="C73" s="2">
        <f aca="true" t="shared" si="11" ref="C73:K73">+(C78+C80+C81+C82)-(B78+B80+B81+B82)</f>
        <v>-83444192</v>
      </c>
      <c r="D73" s="2">
        <f t="shared" si="11"/>
        <v>9168035</v>
      </c>
      <c r="E73" s="2">
        <f t="shared" si="11"/>
        <v>0</v>
      </c>
      <c r="F73" s="2">
        <f>+(F78+F80+F81+F82)-(D78+D80+D81+D82)</f>
        <v>0</v>
      </c>
      <c r="G73" s="2">
        <f>+(G78+G80+G81+G82)-(D78+D80+D81+D82)</f>
        <v>0</v>
      </c>
      <c r="H73" s="2">
        <f>+(H78+H80+H81+H82)-(D78+D80+D81+D82)</f>
        <v>-615648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115</v>
      </c>
      <c r="B74" s="2">
        <f>+TREND(C74:E74)</f>
        <v>-66480815.00000001</v>
      </c>
      <c r="C74" s="2">
        <f>+C73</f>
        <v>-83444192</v>
      </c>
      <c r="D74" s="2">
        <f aca="true" t="shared" si="12" ref="D74:K74">+D73</f>
        <v>9168035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-615648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116</v>
      </c>
      <c r="B75" s="2">
        <f>+B84-(((B80+B81+B78)*B70)-B79)</f>
        <v>36652123.71599361</v>
      </c>
      <c r="C75" s="2">
        <f aca="true" t="shared" si="13" ref="C75:K75">+C84-(((C80+C81+C78)*C70)-C79)</f>
        <v>15407710.854314988</v>
      </c>
      <c r="D75" s="2">
        <f t="shared" si="13"/>
        <v>0</v>
      </c>
      <c r="E75" s="2">
        <f t="shared" si="13"/>
        <v>3000000</v>
      </c>
      <c r="F75" s="2">
        <f t="shared" si="13"/>
        <v>5000000</v>
      </c>
      <c r="G75" s="2">
        <f t="shared" si="13"/>
        <v>5000000</v>
      </c>
      <c r="H75" s="2">
        <f t="shared" si="13"/>
        <v>14447251.580898363</v>
      </c>
      <c r="I75" s="2">
        <f t="shared" si="13"/>
        <v>5000000</v>
      </c>
      <c r="J75" s="2">
        <f t="shared" si="13"/>
        <v>5000000</v>
      </c>
      <c r="K75" s="2">
        <f t="shared" si="13"/>
        <v>5000000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465781557</v>
      </c>
      <c r="C77" s="3">
        <v>-460015831</v>
      </c>
      <c r="D77" s="3">
        <v>0</v>
      </c>
      <c r="E77" s="3">
        <v>605485556</v>
      </c>
      <c r="F77" s="3">
        <v>606985551</v>
      </c>
      <c r="G77" s="3">
        <v>606985551</v>
      </c>
      <c r="H77" s="3">
        <v>418021074</v>
      </c>
      <c r="I77" s="3">
        <v>666983075</v>
      </c>
      <c r="J77" s="3">
        <v>708048685</v>
      </c>
      <c r="K77" s="3">
        <v>747858275</v>
      </c>
    </row>
    <row r="78" spans="1:11" ht="12.75" hidden="1">
      <c r="A78" s="1" t="s">
        <v>67</v>
      </c>
      <c r="B78" s="3">
        <v>0</v>
      </c>
      <c r="C78" s="3">
        <v>41502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108354407</v>
      </c>
      <c r="C79" s="3">
        <v>15407749</v>
      </c>
      <c r="D79" s="3">
        <v>0</v>
      </c>
      <c r="E79" s="3">
        <v>0</v>
      </c>
      <c r="F79" s="3">
        <v>0</v>
      </c>
      <c r="G79" s="3">
        <v>0</v>
      </c>
      <c r="H79" s="3">
        <v>8547282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74171077</v>
      </c>
      <c r="C80" s="3">
        <v>-18366954</v>
      </c>
      <c r="D80" s="3">
        <v>0</v>
      </c>
      <c r="E80" s="3">
        <v>0</v>
      </c>
      <c r="F80" s="3">
        <v>0</v>
      </c>
      <c r="G80" s="3">
        <v>0</v>
      </c>
      <c r="H80" s="3">
        <v>4912689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92517</v>
      </c>
      <c r="C81" s="3">
        <v>9157417</v>
      </c>
      <c r="D81" s="3">
        <v>0</v>
      </c>
      <c r="E81" s="3">
        <v>0</v>
      </c>
      <c r="F81" s="3">
        <v>0</v>
      </c>
      <c r="G81" s="3">
        <v>0</v>
      </c>
      <c r="H81" s="3">
        <v>-5528337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12563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449717006</v>
      </c>
      <c r="C83" s="3">
        <v>1914</v>
      </c>
      <c r="D83" s="3">
        <v>0</v>
      </c>
      <c r="E83" s="3">
        <v>0</v>
      </c>
      <c r="F83" s="3">
        <v>0</v>
      </c>
      <c r="G83" s="3">
        <v>0</v>
      </c>
      <c r="H83" s="3">
        <v>611073618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3000000</v>
      </c>
      <c r="F84" s="3">
        <v>5000000</v>
      </c>
      <c r="G84" s="3">
        <v>5000000</v>
      </c>
      <c r="H84" s="3">
        <v>5000000</v>
      </c>
      <c r="I84" s="3">
        <v>5000000</v>
      </c>
      <c r="J84" s="3">
        <v>5000000</v>
      </c>
      <c r="K84" s="3">
        <v>5000000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725580</v>
      </c>
      <c r="C7" s="6">
        <v>605249</v>
      </c>
      <c r="D7" s="23">
        <v>666872</v>
      </c>
      <c r="E7" s="24">
        <v>800000</v>
      </c>
      <c r="F7" s="6">
        <v>850000</v>
      </c>
      <c r="G7" s="25">
        <v>850000</v>
      </c>
      <c r="H7" s="26">
        <v>446990</v>
      </c>
      <c r="I7" s="24">
        <v>900000</v>
      </c>
      <c r="J7" s="6">
        <v>1000000</v>
      </c>
      <c r="K7" s="25">
        <v>1050000</v>
      </c>
    </row>
    <row r="8" spans="1:11" ht="13.5">
      <c r="A8" s="22" t="s">
        <v>21</v>
      </c>
      <c r="B8" s="6">
        <v>57621270</v>
      </c>
      <c r="C8" s="6">
        <v>62995706</v>
      </c>
      <c r="D8" s="23">
        <v>76931677</v>
      </c>
      <c r="E8" s="24">
        <v>72707000</v>
      </c>
      <c r="F8" s="6">
        <v>77486289</v>
      </c>
      <c r="G8" s="25">
        <v>77486289</v>
      </c>
      <c r="H8" s="26">
        <v>75562101</v>
      </c>
      <c r="I8" s="24">
        <v>78509000</v>
      </c>
      <c r="J8" s="6">
        <v>79951000</v>
      </c>
      <c r="K8" s="25">
        <v>82616000</v>
      </c>
    </row>
    <row r="9" spans="1:11" ht="13.5">
      <c r="A9" s="22" t="s">
        <v>22</v>
      </c>
      <c r="B9" s="6">
        <v>554987</v>
      </c>
      <c r="C9" s="6">
        <v>550373</v>
      </c>
      <c r="D9" s="23">
        <v>645844</v>
      </c>
      <c r="E9" s="24">
        <v>1510000</v>
      </c>
      <c r="F9" s="6">
        <v>1336000</v>
      </c>
      <c r="G9" s="25">
        <v>1336000</v>
      </c>
      <c r="H9" s="26">
        <v>565687</v>
      </c>
      <c r="I9" s="24">
        <v>2341000</v>
      </c>
      <c r="J9" s="6">
        <v>2071000</v>
      </c>
      <c r="K9" s="25">
        <v>2076000</v>
      </c>
    </row>
    <row r="10" spans="1:11" ht="25.5">
      <c r="A10" s="27" t="s">
        <v>106</v>
      </c>
      <c r="B10" s="28">
        <f>SUM(B5:B9)</f>
        <v>58901837</v>
      </c>
      <c r="C10" s="29">
        <f aca="true" t="shared" si="0" ref="C10:K10">SUM(C5:C9)</f>
        <v>64151328</v>
      </c>
      <c r="D10" s="30">
        <f t="shared" si="0"/>
        <v>78244393</v>
      </c>
      <c r="E10" s="28">
        <f t="shared" si="0"/>
        <v>75017000</v>
      </c>
      <c r="F10" s="29">
        <f t="shared" si="0"/>
        <v>79672289</v>
      </c>
      <c r="G10" s="31">
        <f t="shared" si="0"/>
        <v>79672289</v>
      </c>
      <c r="H10" s="32">
        <f t="shared" si="0"/>
        <v>76574778</v>
      </c>
      <c r="I10" s="28">
        <f t="shared" si="0"/>
        <v>81750000</v>
      </c>
      <c r="J10" s="29">
        <f t="shared" si="0"/>
        <v>83022000</v>
      </c>
      <c r="K10" s="31">
        <f t="shared" si="0"/>
        <v>85742000</v>
      </c>
    </row>
    <row r="11" spans="1:11" ht="13.5">
      <c r="A11" s="22" t="s">
        <v>23</v>
      </c>
      <c r="B11" s="6">
        <v>47296321</v>
      </c>
      <c r="C11" s="6">
        <v>46806179</v>
      </c>
      <c r="D11" s="23">
        <v>44657969</v>
      </c>
      <c r="E11" s="24">
        <v>55533780</v>
      </c>
      <c r="F11" s="6">
        <v>51137882</v>
      </c>
      <c r="G11" s="25">
        <v>51137882</v>
      </c>
      <c r="H11" s="26">
        <v>51209468</v>
      </c>
      <c r="I11" s="24">
        <v>53633322</v>
      </c>
      <c r="J11" s="6">
        <v>56666708</v>
      </c>
      <c r="K11" s="25">
        <v>59858712</v>
      </c>
    </row>
    <row r="12" spans="1:11" ht="13.5">
      <c r="A12" s="22" t="s">
        <v>24</v>
      </c>
      <c r="B12" s="6">
        <v>3190132</v>
      </c>
      <c r="C12" s="6">
        <v>3728041</v>
      </c>
      <c r="D12" s="23">
        <v>3676528</v>
      </c>
      <c r="E12" s="24">
        <v>4392212</v>
      </c>
      <c r="F12" s="6">
        <v>3714820</v>
      </c>
      <c r="G12" s="25">
        <v>3714820</v>
      </c>
      <c r="H12" s="26">
        <v>3848212</v>
      </c>
      <c r="I12" s="24">
        <v>3808384</v>
      </c>
      <c r="J12" s="6">
        <v>4036886</v>
      </c>
      <c r="K12" s="25">
        <v>4279098</v>
      </c>
    </row>
    <row r="13" spans="1:11" ht="13.5">
      <c r="A13" s="22" t="s">
        <v>107</v>
      </c>
      <c r="B13" s="6">
        <v>588771</v>
      </c>
      <c r="C13" s="6">
        <v>632369</v>
      </c>
      <c r="D13" s="23">
        <v>834436</v>
      </c>
      <c r="E13" s="24">
        <v>594640</v>
      </c>
      <c r="F13" s="6">
        <v>594640</v>
      </c>
      <c r="G13" s="25">
        <v>594640</v>
      </c>
      <c r="H13" s="26">
        <v>0</v>
      </c>
      <c r="I13" s="24">
        <v>594640</v>
      </c>
      <c r="J13" s="6">
        <v>594640</v>
      </c>
      <c r="K13" s="25">
        <v>594640</v>
      </c>
    </row>
    <row r="14" spans="1:11" ht="13.5">
      <c r="A14" s="22" t="s">
        <v>25</v>
      </c>
      <c r="B14" s="6">
        <v>5132</v>
      </c>
      <c r="C14" s="6">
        <v>0</v>
      </c>
      <c r="D14" s="23">
        <v>90858</v>
      </c>
      <c r="E14" s="24">
        <v>0</v>
      </c>
      <c r="F14" s="6">
        <v>100000</v>
      </c>
      <c r="G14" s="25">
        <v>100000</v>
      </c>
      <c r="H14" s="26">
        <v>1916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330388</v>
      </c>
      <c r="C15" s="6">
        <v>294591</v>
      </c>
      <c r="D15" s="23">
        <v>293339</v>
      </c>
      <c r="E15" s="24">
        <v>324775</v>
      </c>
      <c r="F15" s="6">
        <v>688222</v>
      </c>
      <c r="G15" s="25">
        <v>688222</v>
      </c>
      <c r="H15" s="26">
        <v>249102</v>
      </c>
      <c r="I15" s="24">
        <v>785043</v>
      </c>
      <c r="J15" s="6">
        <v>570851</v>
      </c>
      <c r="K15" s="25">
        <v>574252</v>
      </c>
    </row>
    <row r="16" spans="1:11" ht="13.5">
      <c r="A16" s="22" t="s">
        <v>21</v>
      </c>
      <c r="B16" s="6">
        <v>36389</v>
      </c>
      <c r="C16" s="6">
        <v>96344</v>
      </c>
      <c r="D16" s="23">
        <v>830046</v>
      </c>
      <c r="E16" s="24">
        <v>153250</v>
      </c>
      <c r="F16" s="6">
        <v>622400</v>
      </c>
      <c r="G16" s="25">
        <v>622400</v>
      </c>
      <c r="H16" s="26">
        <v>407773</v>
      </c>
      <c r="I16" s="24">
        <v>215000</v>
      </c>
      <c r="J16" s="6">
        <v>174000</v>
      </c>
      <c r="K16" s="25">
        <v>183540</v>
      </c>
    </row>
    <row r="17" spans="1:11" ht="13.5">
      <c r="A17" s="22" t="s">
        <v>27</v>
      </c>
      <c r="B17" s="6">
        <v>15243007</v>
      </c>
      <c r="C17" s="6">
        <v>13730633</v>
      </c>
      <c r="D17" s="23">
        <v>18139999</v>
      </c>
      <c r="E17" s="24">
        <v>20123278</v>
      </c>
      <c r="F17" s="6">
        <v>21612821</v>
      </c>
      <c r="G17" s="25">
        <v>21612821</v>
      </c>
      <c r="H17" s="26">
        <v>14567914</v>
      </c>
      <c r="I17" s="24">
        <v>21522942</v>
      </c>
      <c r="J17" s="6">
        <v>19975436</v>
      </c>
      <c r="K17" s="25">
        <v>20796880</v>
      </c>
    </row>
    <row r="18" spans="1:11" ht="13.5">
      <c r="A18" s="33" t="s">
        <v>28</v>
      </c>
      <c r="B18" s="34">
        <f>SUM(B11:B17)</f>
        <v>66690140</v>
      </c>
      <c r="C18" s="35">
        <f aca="true" t="shared" si="1" ref="C18:K18">SUM(C11:C17)</f>
        <v>65288157</v>
      </c>
      <c r="D18" s="36">
        <f t="shared" si="1"/>
        <v>68523175</v>
      </c>
      <c r="E18" s="34">
        <f t="shared" si="1"/>
        <v>81121935</v>
      </c>
      <c r="F18" s="35">
        <f t="shared" si="1"/>
        <v>78470785</v>
      </c>
      <c r="G18" s="37">
        <f t="shared" si="1"/>
        <v>78470785</v>
      </c>
      <c r="H18" s="38">
        <f t="shared" si="1"/>
        <v>70284385</v>
      </c>
      <c r="I18" s="34">
        <f t="shared" si="1"/>
        <v>80559331</v>
      </c>
      <c r="J18" s="35">
        <f t="shared" si="1"/>
        <v>82018521</v>
      </c>
      <c r="K18" s="37">
        <f t="shared" si="1"/>
        <v>86287122</v>
      </c>
    </row>
    <row r="19" spans="1:11" ht="13.5">
      <c r="A19" s="33" t="s">
        <v>29</v>
      </c>
      <c r="B19" s="39">
        <f>+B10-B18</f>
        <v>-7788303</v>
      </c>
      <c r="C19" s="40">
        <f aca="true" t="shared" si="2" ref="C19:K19">+C10-C18</f>
        <v>-1136829</v>
      </c>
      <c r="D19" s="41">
        <f t="shared" si="2"/>
        <v>9721218</v>
      </c>
      <c r="E19" s="39">
        <f t="shared" si="2"/>
        <v>-6104935</v>
      </c>
      <c r="F19" s="40">
        <f t="shared" si="2"/>
        <v>1201504</v>
      </c>
      <c r="G19" s="42">
        <f t="shared" si="2"/>
        <v>1201504</v>
      </c>
      <c r="H19" s="43">
        <f t="shared" si="2"/>
        <v>6290393</v>
      </c>
      <c r="I19" s="39">
        <f t="shared" si="2"/>
        <v>1190669</v>
      </c>
      <c r="J19" s="40">
        <f t="shared" si="2"/>
        <v>1003479</v>
      </c>
      <c r="K19" s="42">
        <f t="shared" si="2"/>
        <v>-545122</v>
      </c>
    </row>
    <row r="20" spans="1:11" ht="25.5">
      <c r="A20" s="44" t="s">
        <v>30</v>
      </c>
      <c r="B20" s="45">
        <v>0</v>
      </c>
      <c r="C20" s="46">
        <v>410633</v>
      </c>
      <c r="D20" s="47">
        <v>2866000</v>
      </c>
      <c r="E20" s="45">
        <v>3037000</v>
      </c>
      <c r="F20" s="46">
        <v>0</v>
      </c>
      <c r="G20" s="48">
        <v>0</v>
      </c>
      <c r="H20" s="49">
        <v>0</v>
      </c>
      <c r="I20" s="45">
        <v>750000</v>
      </c>
      <c r="J20" s="46">
        <v>750000</v>
      </c>
      <c r="K20" s="48">
        <v>750000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-7788303</v>
      </c>
      <c r="C22" s="58">
        <f aca="true" t="shared" si="3" ref="C22:K22">SUM(C19:C21)</f>
        <v>-726196</v>
      </c>
      <c r="D22" s="59">
        <f t="shared" si="3"/>
        <v>12587218</v>
      </c>
      <c r="E22" s="57">
        <f t="shared" si="3"/>
        <v>-3067935</v>
      </c>
      <c r="F22" s="58">
        <f t="shared" si="3"/>
        <v>1201504</v>
      </c>
      <c r="G22" s="60">
        <f t="shared" si="3"/>
        <v>1201504</v>
      </c>
      <c r="H22" s="61">
        <f t="shared" si="3"/>
        <v>6290393</v>
      </c>
      <c r="I22" s="57">
        <f t="shared" si="3"/>
        <v>1940669</v>
      </c>
      <c r="J22" s="58">
        <f t="shared" si="3"/>
        <v>1753479</v>
      </c>
      <c r="K22" s="60">
        <f t="shared" si="3"/>
        <v>204878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-7788303</v>
      </c>
      <c r="C24" s="40">
        <f aca="true" t="shared" si="4" ref="C24:K24">SUM(C22:C23)</f>
        <v>-726196</v>
      </c>
      <c r="D24" s="41">
        <f t="shared" si="4"/>
        <v>12587218</v>
      </c>
      <c r="E24" s="39">
        <f t="shared" si="4"/>
        <v>-3067935</v>
      </c>
      <c r="F24" s="40">
        <f t="shared" si="4"/>
        <v>1201504</v>
      </c>
      <c r="G24" s="42">
        <f t="shared" si="4"/>
        <v>1201504</v>
      </c>
      <c r="H24" s="43">
        <f t="shared" si="4"/>
        <v>6290393</v>
      </c>
      <c r="I24" s="39">
        <f t="shared" si="4"/>
        <v>1940669</v>
      </c>
      <c r="J24" s="40">
        <f t="shared" si="4"/>
        <v>1753479</v>
      </c>
      <c r="K24" s="42">
        <f t="shared" si="4"/>
        <v>204878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1707369</v>
      </c>
      <c r="C27" s="7">
        <v>78725</v>
      </c>
      <c r="D27" s="69">
        <v>1883699</v>
      </c>
      <c r="E27" s="70">
        <v>2644400</v>
      </c>
      <c r="F27" s="7">
        <v>180000</v>
      </c>
      <c r="G27" s="71">
        <v>180000</v>
      </c>
      <c r="H27" s="72">
        <v>150603</v>
      </c>
      <c r="I27" s="70">
        <v>1820000</v>
      </c>
      <c r="J27" s="7">
        <v>1110000</v>
      </c>
      <c r="K27" s="71">
        <v>1100000</v>
      </c>
    </row>
    <row r="28" spans="1:11" ht="13.5">
      <c r="A28" s="73" t="s">
        <v>34</v>
      </c>
      <c r="B28" s="6">
        <v>0</v>
      </c>
      <c r="C28" s="6">
        <v>0</v>
      </c>
      <c r="D28" s="23">
        <v>279458</v>
      </c>
      <c r="E28" s="24">
        <v>739400</v>
      </c>
      <c r="F28" s="6">
        <v>0</v>
      </c>
      <c r="G28" s="25">
        <v>0</v>
      </c>
      <c r="H28" s="26">
        <v>0</v>
      </c>
      <c r="I28" s="24">
        <v>750000</v>
      </c>
      <c r="J28" s="6">
        <v>750000</v>
      </c>
      <c r="K28" s="25">
        <v>750000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1707369</v>
      </c>
      <c r="C31" s="6">
        <v>0</v>
      </c>
      <c r="D31" s="23">
        <v>168033</v>
      </c>
      <c r="E31" s="24">
        <v>1905000</v>
      </c>
      <c r="F31" s="6">
        <v>180000</v>
      </c>
      <c r="G31" s="25">
        <v>180000</v>
      </c>
      <c r="H31" s="26">
        <v>123184</v>
      </c>
      <c r="I31" s="24">
        <v>1070000</v>
      </c>
      <c r="J31" s="6">
        <v>360000</v>
      </c>
      <c r="K31" s="25">
        <v>350000</v>
      </c>
    </row>
    <row r="32" spans="1:11" ht="13.5">
      <c r="A32" s="33" t="s">
        <v>37</v>
      </c>
      <c r="B32" s="7">
        <f>SUM(B28:B31)</f>
        <v>1707369</v>
      </c>
      <c r="C32" s="7">
        <f aca="true" t="shared" si="5" ref="C32:K32">SUM(C28:C31)</f>
        <v>0</v>
      </c>
      <c r="D32" s="69">
        <f t="shared" si="5"/>
        <v>447491</v>
      </c>
      <c r="E32" s="70">
        <f t="shared" si="5"/>
        <v>2644400</v>
      </c>
      <c r="F32" s="7">
        <f t="shared" si="5"/>
        <v>180000</v>
      </c>
      <c r="G32" s="71">
        <f t="shared" si="5"/>
        <v>180000</v>
      </c>
      <c r="H32" s="72">
        <f t="shared" si="5"/>
        <v>123184</v>
      </c>
      <c r="I32" s="70">
        <f t="shared" si="5"/>
        <v>1820000</v>
      </c>
      <c r="J32" s="7">
        <f t="shared" si="5"/>
        <v>1110000</v>
      </c>
      <c r="K32" s="71">
        <f t="shared" si="5"/>
        <v>1100000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995140</v>
      </c>
      <c r="C35" s="6">
        <v>801031</v>
      </c>
      <c r="D35" s="23">
        <v>627227</v>
      </c>
      <c r="E35" s="24">
        <v>1923814</v>
      </c>
      <c r="F35" s="6">
        <v>3091014</v>
      </c>
      <c r="G35" s="25">
        <v>3091014</v>
      </c>
      <c r="H35" s="26">
        <v>-4909025</v>
      </c>
      <c r="I35" s="24">
        <v>1434842</v>
      </c>
      <c r="J35" s="6">
        <v>2877489</v>
      </c>
      <c r="K35" s="25">
        <v>2553649</v>
      </c>
    </row>
    <row r="36" spans="1:11" ht="13.5">
      <c r="A36" s="22" t="s">
        <v>40</v>
      </c>
      <c r="B36" s="6">
        <v>21890721</v>
      </c>
      <c r="C36" s="6">
        <v>21227929</v>
      </c>
      <c r="D36" s="23">
        <v>945522</v>
      </c>
      <c r="E36" s="24">
        <v>21541414</v>
      </c>
      <c r="F36" s="6">
        <v>21461815</v>
      </c>
      <c r="G36" s="25">
        <v>21461815</v>
      </c>
      <c r="H36" s="26">
        <v>150603</v>
      </c>
      <c r="I36" s="24">
        <v>23769821</v>
      </c>
      <c r="J36" s="6">
        <v>23234821</v>
      </c>
      <c r="K36" s="25">
        <v>23224821</v>
      </c>
    </row>
    <row r="37" spans="1:11" ht="13.5">
      <c r="A37" s="22" t="s">
        <v>41</v>
      </c>
      <c r="B37" s="6">
        <v>20534215</v>
      </c>
      <c r="C37" s="6">
        <v>21024504</v>
      </c>
      <c r="D37" s="23">
        <v>-6279376</v>
      </c>
      <c r="E37" s="24">
        <v>19033499</v>
      </c>
      <c r="F37" s="6">
        <v>11865235</v>
      </c>
      <c r="G37" s="25">
        <v>11865235</v>
      </c>
      <c r="H37" s="26">
        <v>-11047226</v>
      </c>
      <c r="I37" s="24">
        <v>9756779</v>
      </c>
      <c r="J37" s="6">
        <v>8832491</v>
      </c>
      <c r="K37" s="25">
        <v>7596979</v>
      </c>
    </row>
    <row r="38" spans="1:11" ht="13.5">
      <c r="A38" s="22" t="s">
        <v>42</v>
      </c>
      <c r="B38" s="6">
        <v>34622351</v>
      </c>
      <c r="C38" s="6">
        <v>34805970</v>
      </c>
      <c r="D38" s="23">
        <v>-4735102</v>
      </c>
      <c r="E38" s="24">
        <v>34805970</v>
      </c>
      <c r="F38" s="6">
        <v>31847561</v>
      </c>
      <c r="G38" s="25">
        <v>31847561</v>
      </c>
      <c r="H38" s="26">
        <v>0</v>
      </c>
      <c r="I38" s="24">
        <v>22852002</v>
      </c>
      <c r="J38" s="6">
        <v>22871127</v>
      </c>
      <c r="K38" s="25">
        <v>23321400</v>
      </c>
    </row>
    <row r="39" spans="1:11" ht="13.5">
      <c r="A39" s="22" t="s">
        <v>43</v>
      </c>
      <c r="B39" s="6">
        <v>-32270705</v>
      </c>
      <c r="C39" s="6">
        <v>-33075318</v>
      </c>
      <c r="D39" s="23">
        <v>0</v>
      </c>
      <c r="E39" s="24">
        <v>-30374241</v>
      </c>
      <c r="F39" s="6">
        <v>-20728747</v>
      </c>
      <c r="G39" s="25">
        <v>-20728747</v>
      </c>
      <c r="H39" s="26">
        <v>-1590</v>
      </c>
      <c r="I39" s="24">
        <v>-7404118</v>
      </c>
      <c r="J39" s="6">
        <v>-5591308</v>
      </c>
      <c r="K39" s="25">
        <v>-5139909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-1771900</v>
      </c>
      <c r="C42" s="6">
        <v>0</v>
      </c>
      <c r="D42" s="23">
        <v>-3459</v>
      </c>
      <c r="E42" s="24">
        <v>77254000</v>
      </c>
      <c r="F42" s="6">
        <v>75105172</v>
      </c>
      <c r="G42" s="25">
        <v>75105172</v>
      </c>
      <c r="H42" s="26">
        <v>-92472</v>
      </c>
      <c r="I42" s="24">
        <v>80944000</v>
      </c>
      <c r="J42" s="6">
        <v>82391000</v>
      </c>
      <c r="K42" s="25">
        <v>85061000</v>
      </c>
    </row>
    <row r="43" spans="1:11" ht="13.5">
      <c r="A43" s="22" t="s">
        <v>46</v>
      </c>
      <c r="B43" s="6">
        <v>-1552775</v>
      </c>
      <c r="C43" s="6">
        <v>-31493</v>
      </c>
      <c r="D43" s="23">
        <v>41309</v>
      </c>
      <c r="E43" s="24">
        <v>-2664920</v>
      </c>
      <c r="F43" s="6">
        <v>-190976</v>
      </c>
      <c r="G43" s="25">
        <v>-190976</v>
      </c>
      <c r="H43" s="26">
        <v>0</v>
      </c>
      <c r="I43" s="24">
        <v>-1820000</v>
      </c>
      <c r="J43" s="6">
        <v>-1110000</v>
      </c>
      <c r="K43" s="25">
        <v>-1100000</v>
      </c>
    </row>
    <row r="44" spans="1:11" ht="13.5">
      <c r="A44" s="22" t="s">
        <v>47</v>
      </c>
      <c r="B44" s="6">
        <v>-102157</v>
      </c>
      <c r="C44" s="6">
        <v>0</v>
      </c>
      <c r="D44" s="23">
        <v>-241720</v>
      </c>
      <c r="E44" s="24">
        <v>0</v>
      </c>
      <c r="F44" s="6">
        <v>241721</v>
      </c>
      <c r="G44" s="25">
        <v>241721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288868</v>
      </c>
      <c r="C45" s="7">
        <v>256890</v>
      </c>
      <c r="D45" s="69">
        <v>-203870</v>
      </c>
      <c r="E45" s="70">
        <v>80929589</v>
      </c>
      <c r="F45" s="7">
        <v>76432549</v>
      </c>
      <c r="G45" s="71">
        <v>76432549</v>
      </c>
      <c r="H45" s="72">
        <v>-92472</v>
      </c>
      <c r="I45" s="70">
        <v>82491113</v>
      </c>
      <c r="J45" s="7">
        <v>84648113</v>
      </c>
      <c r="K45" s="71">
        <v>87328113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288868</v>
      </c>
      <c r="C48" s="6">
        <v>636791</v>
      </c>
      <c r="D48" s="23">
        <v>639838</v>
      </c>
      <c r="E48" s="24">
        <v>1350000</v>
      </c>
      <c r="F48" s="6">
        <v>3111939</v>
      </c>
      <c r="G48" s="25">
        <v>3111939</v>
      </c>
      <c r="H48" s="26">
        <v>-3365469</v>
      </c>
      <c r="I48" s="24">
        <v>1005767</v>
      </c>
      <c r="J48" s="6">
        <v>2443414</v>
      </c>
      <c r="K48" s="25">
        <v>2109574</v>
      </c>
    </row>
    <row r="49" spans="1:11" ht="13.5">
      <c r="A49" s="22" t="s">
        <v>51</v>
      </c>
      <c r="B49" s="6">
        <f>+B75</f>
        <v>16955502.708232176</v>
      </c>
      <c r="C49" s="6">
        <f aca="true" t="shared" si="6" ref="C49:K49">+C75</f>
        <v>18368653</v>
      </c>
      <c r="D49" s="23">
        <f t="shared" si="6"/>
        <v>-6385361</v>
      </c>
      <c r="E49" s="24">
        <f t="shared" si="6"/>
        <v>15706948</v>
      </c>
      <c r="F49" s="6">
        <f t="shared" si="6"/>
        <v>10616618</v>
      </c>
      <c r="G49" s="25">
        <f t="shared" si="6"/>
        <v>10616618</v>
      </c>
      <c r="H49" s="26">
        <f t="shared" si="6"/>
        <v>-8916608</v>
      </c>
      <c r="I49" s="24">
        <f t="shared" si="6"/>
        <v>6541352</v>
      </c>
      <c r="J49" s="6">
        <f t="shared" si="6"/>
        <v>5629914</v>
      </c>
      <c r="K49" s="25">
        <f t="shared" si="6"/>
        <v>4833322</v>
      </c>
    </row>
    <row r="50" spans="1:11" ht="13.5">
      <c r="A50" s="33" t="s">
        <v>52</v>
      </c>
      <c r="B50" s="7">
        <f>+B48-B49</f>
        <v>-16666634.708232176</v>
      </c>
      <c r="C50" s="7">
        <f aca="true" t="shared" si="7" ref="C50:K50">+C48-C49</f>
        <v>-17731862</v>
      </c>
      <c r="D50" s="69">
        <f t="shared" si="7"/>
        <v>7025199</v>
      </c>
      <c r="E50" s="70">
        <f t="shared" si="7"/>
        <v>-14356948</v>
      </c>
      <c r="F50" s="7">
        <f t="shared" si="7"/>
        <v>-7504679</v>
      </c>
      <c r="G50" s="71">
        <f t="shared" si="7"/>
        <v>-7504679</v>
      </c>
      <c r="H50" s="72">
        <f t="shared" si="7"/>
        <v>5551139</v>
      </c>
      <c r="I50" s="70">
        <f t="shared" si="7"/>
        <v>-5535585</v>
      </c>
      <c r="J50" s="7">
        <f t="shared" si="7"/>
        <v>-3186500</v>
      </c>
      <c r="K50" s="71">
        <f t="shared" si="7"/>
        <v>-2723748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21791479</v>
      </c>
      <c r="C53" s="6">
        <v>21196436</v>
      </c>
      <c r="D53" s="23">
        <v>955338</v>
      </c>
      <c r="E53" s="24">
        <v>21530710</v>
      </c>
      <c r="F53" s="6">
        <v>21440135</v>
      </c>
      <c r="G53" s="25">
        <v>21440135</v>
      </c>
      <c r="H53" s="26">
        <v>150603</v>
      </c>
      <c r="I53" s="24">
        <v>23748141</v>
      </c>
      <c r="J53" s="6">
        <v>23213141</v>
      </c>
      <c r="K53" s="25">
        <v>23203141</v>
      </c>
    </row>
    <row r="54" spans="1:11" ht="13.5">
      <c r="A54" s="22" t="s">
        <v>55</v>
      </c>
      <c r="B54" s="6">
        <v>588771</v>
      </c>
      <c r="C54" s="6">
        <v>0</v>
      </c>
      <c r="D54" s="23">
        <v>834436</v>
      </c>
      <c r="E54" s="24">
        <v>594640</v>
      </c>
      <c r="F54" s="6">
        <v>594640</v>
      </c>
      <c r="G54" s="25">
        <v>594640</v>
      </c>
      <c r="H54" s="26">
        <v>0</v>
      </c>
      <c r="I54" s="24">
        <v>594640</v>
      </c>
      <c r="J54" s="6">
        <v>594640</v>
      </c>
      <c r="K54" s="25">
        <v>594640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4655866</v>
      </c>
      <c r="C56" s="6">
        <v>882224</v>
      </c>
      <c r="D56" s="23">
        <v>3571</v>
      </c>
      <c r="E56" s="24">
        <v>0</v>
      </c>
      <c r="F56" s="6">
        <v>510000</v>
      </c>
      <c r="G56" s="25">
        <v>510000</v>
      </c>
      <c r="H56" s="26">
        <v>79446</v>
      </c>
      <c r="I56" s="24">
        <v>287977</v>
      </c>
      <c r="J56" s="6">
        <v>305255</v>
      </c>
      <c r="K56" s="25">
        <v>323571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1.606984251127441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112</v>
      </c>
      <c r="B71" s="2">
        <f>+B83</f>
        <v>887629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1510000</v>
      </c>
      <c r="F71" s="2">
        <f t="shared" si="9"/>
        <v>680000</v>
      </c>
      <c r="G71" s="2">
        <f t="shared" si="9"/>
        <v>680000</v>
      </c>
      <c r="H71" s="2">
        <f t="shared" si="9"/>
        <v>0</v>
      </c>
      <c r="I71" s="2">
        <f t="shared" si="9"/>
        <v>1685000</v>
      </c>
      <c r="J71" s="2">
        <f t="shared" si="9"/>
        <v>1690000</v>
      </c>
      <c r="K71" s="2">
        <f t="shared" si="9"/>
        <v>1695000</v>
      </c>
    </row>
    <row r="72" spans="1:11" ht="12.75" hidden="1">
      <c r="A72" s="2" t="s">
        <v>113</v>
      </c>
      <c r="B72" s="2">
        <f>+B77</f>
        <v>552357</v>
      </c>
      <c r="C72" s="2">
        <f aca="true" t="shared" si="10" ref="C72:K72">+C77</f>
        <v>522994</v>
      </c>
      <c r="D72" s="2">
        <f t="shared" si="10"/>
        <v>598069</v>
      </c>
      <c r="E72" s="2">
        <f t="shared" si="10"/>
        <v>1510000</v>
      </c>
      <c r="F72" s="2">
        <f t="shared" si="10"/>
        <v>680000</v>
      </c>
      <c r="G72" s="2">
        <f t="shared" si="10"/>
        <v>680000</v>
      </c>
      <c r="H72" s="2">
        <f t="shared" si="10"/>
        <v>565687</v>
      </c>
      <c r="I72" s="2">
        <f t="shared" si="10"/>
        <v>1685000</v>
      </c>
      <c r="J72" s="2">
        <f t="shared" si="10"/>
        <v>1690000</v>
      </c>
      <c r="K72" s="2">
        <f t="shared" si="10"/>
        <v>1695000</v>
      </c>
    </row>
    <row r="73" spans="1:11" ht="12.75" hidden="1">
      <c r="A73" s="2" t="s">
        <v>114</v>
      </c>
      <c r="B73" s="2">
        <f>+B74</f>
        <v>-682028.3333333333</v>
      </c>
      <c r="C73" s="2">
        <f aca="true" t="shared" si="11" ref="C73:K73">+(C78+C80+C81+C82)-(B78+B80+B81+B82)</f>
        <v>-609781</v>
      </c>
      <c r="D73" s="2">
        <f t="shared" si="11"/>
        <v>-218160</v>
      </c>
      <c r="E73" s="2">
        <f t="shared" si="11"/>
        <v>606945</v>
      </c>
      <c r="F73" s="2">
        <f>+(F78+F80+F81+F82)-(D78+D80+D81+D82)</f>
        <v>23182</v>
      </c>
      <c r="G73" s="2">
        <f>+(G78+G80+G81+G82)-(D78+D80+D81+D82)</f>
        <v>23182</v>
      </c>
      <c r="H73" s="2">
        <f>+(H78+H80+H81+H82)-(D78+D80+D81+D82)</f>
        <v>-1521129</v>
      </c>
      <c r="I73" s="2">
        <f>+(I78+I80+I81+I82)-(E78+E80+E81+E82)</f>
        <v>-133763</v>
      </c>
      <c r="J73" s="2">
        <f t="shared" si="11"/>
        <v>5000</v>
      </c>
      <c r="K73" s="2">
        <f t="shared" si="11"/>
        <v>10000</v>
      </c>
    </row>
    <row r="74" spans="1:11" ht="12.75" hidden="1">
      <c r="A74" s="2" t="s">
        <v>115</v>
      </c>
      <c r="B74" s="2">
        <f>+TREND(C74:E74)</f>
        <v>-682028.3333333333</v>
      </c>
      <c r="C74" s="2">
        <f>+C73</f>
        <v>-609781</v>
      </c>
      <c r="D74" s="2">
        <f aca="true" t="shared" si="12" ref="D74:K74">+D73</f>
        <v>-218160</v>
      </c>
      <c r="E74" s="2">
        <f t="shared" si="12"/>
        <v>606945</v>
      </c>
      <c r="F74" s="2">
        <f t="shared" si="12"/>
        <v>23182</v>
      </c>
      <c r="G74" s="2">
        <f t="shared" si="12"/>
        <v>23182</v>
      </c>
      <c r="H74" s="2">
        <f t="shared" si="12"/>
        <v>-1521129</v>
      </c>
      <c r="I74" s="2">
        <f t="shared" si="12"/>
        <v>-133763</v>
      </c>
      <c r="J74" s="2">
        <f t="shared" si="12"/>
        <v>5000</v>
      </c>
      <c r="K74" s="2">
        <f t="shared" si="12"/>
        <v>10000</v>
      </c>
    </row>
    <row r="75" spans="1:11" ht="12.75" hidden="1">
      <c r="A75" s="2" t="s">
        <v>116</v>
      </c>
      <c r="B75" s="2">
        <f>+B84-(((B80+B81+B78)*B70)-B79)</f>
        <v>16955502.708232176</v>
      </c>
      <c r="C75" s="2">
        <f aca="true" t="shared" si="13" ref="C75:K75">+C84-(((C80+C81+C78)*C70)-C79)</f>
        <v>18368653</v>
      </c>
      <c r="D75" s="2">
        <f t="shared" si="13"/>
        <v>-6385361</v>
      </c>
      <c r="E75" s="2">
        <f t="shared" si="13"/>
        <v>15706948</v>
      </c>
      <c r="F75" s="2">
        <f t="shared" si="13"/>
        <v>10616618</v>
      </c>
      <c r="G75" s="2">
        <f t="shared" si="13"/>
        <v>10616618</v>
      </c>
      <c r="H75" s="2">
        <f t="shared" si="13"/>
        <v>-8916608</v>
      </c>
      <c r="I75" s="2">
        <f t="shared" si="13"/>
        <v>6541352</v>
      </c>
      <c r="J75" s="2">
        <f t="shared" si="13"/>
        <v>5629914</v>
      </c>
      <c r="K75" s="2">
        <f t="shared" si="13"/>
        <v>4833322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552357</v>
      </c>
      <c r="C77" s="3">
        <v>522994</v>
      </c>
      <c r="D77" s="3">
        <v>598069</v>
      </c>
      <c r="E77" s="3">
        <v>1510000</v>
      </c>
      <c r="F77" s="3">
        <v>680000</v>
      </c>
      <c r="G77" s="3">
        <v>680000</v>
      </c>
      <c r="H77" s="3">
        <v>565687</v>
      </c>
      <c r="I77" s="3">
        <v>1685000</v>
      </c>
      <c r="J77" s="3">
        <v>1690000</v>
      </c>
      <c r="K77" s="3">
        <v>1695000</v>
      </c>
    </row>
    <row r="78" spans="1:11" ht="12.75" hidden="1">
      <c r="A78" s="1" t="s">
        <v>67</v>
      </c>
      <c r="B78" s="3">
        <v>99242</v>
      </c>
      <c r="C78" s="3">
        <v>31493</v>
      </c>
      <c r="D78" s="3">
        <v>-9816</v>
      </c>
      <c r="E78" s="3">
        <v>10704</v>
      </c>
      <c r="F78" s="3">
        <v>21680</v>
      </c>
      <c r="G78" s="3">
        <v>21680</v>
      </c>
      <c r="H78" s="3">
        <v>0</v>
      </c>
      <c r="I78" s="3">
        <v>21680</v>
      </c>
      <c r="J78" s="3">
        <v>21680</v>
      </c>
      <c r="K78" s="3">
        <v>21680</v>
      </c>
    </row>
    <row r="79" spans="1:11" ht="12.75" hidden="1">
      <c r="A79" s="1" t="s">
        <v>68</v>
      </c>
      <c r="B79" s="3">
        <v>17970805</v>
      </c>
      <c r="C79" s="3">
        <v>18368653</v>
      </c>
      <c r="D79" s="3">
        <v>-6385361</v>
      </c>
      <c r="E79" s="3">
        <v>16377652</v>
      </c>
      <c r="F79" s="3">
        <v>10601810</v>
      </c>
      <c r="G79" s="3">
        <v>10601810</v>
      </c>
      <c r="H79" s="3">
        <v>-8916608</v>
      </c>
      <c r="I79" s="3">
        <v>6976544</v>
      </c>
      <c r="J79" s="3">
        <v>6070106</v>
      </c>
      <c r="K79" s="3">
        <v>5283514</v>
      </c>
    </row>
    <row r="80" spans="1:11" ht="12.75" hidden="1">
      <c r="A80" s="1" t="s">
        <v>69</v>
      </c>
      <c r="B80" s="3">
        <v>0</v>
      </c>
      <c r="C80" s="3">
        <v>127781</v>
      </c>
      <c r="D80" s="3">
        <v>527</v>
      </c>
      <c r="E80" s="3">
        <v>0</v>
      </c>
      <c r="F80" s="3">
        <v>103309</v>
      </c>
      <c r="G80" s="3">
        <v>103309</v>
      </c>
      <c r="H80" s="3">
        <v>-239190</v>
      </c>
      <c r="I80" s="3">
        <v>78309</v>
      </c>
      <c r="J80" s="3">
        <v>83309</v>
      </c>
      <c r="K80" s="3">
        <v>93309</v>
      </c>
    </row>
    <row r="81" spans="1:11" ht="12.75" hidden="1">
      <c r="A81" s="1" t="s">
        <v>70</v>
      </c>
      <c r="B81" s="3">
        <v>532564</v>
      </c>
      <c r="C81" s="3">
        <v>-54527</v>
      </c>
      <c r="D81" s="3">
        <v>62286</v>
      </c>
      <c r="E81" s="3">
        <v>660000</v>
      </c>
      <c r="F81" s="3">
        <v>-139797</v>
      </c>
      <c r="G81" s="3">
        <v>-139797</v>
      </c>
      <c r="H81" s="3">
        <v>-1295505</v>
      </c>
      <c r="I81" s="3">
        <v>335203</v>
      </c>
      <c r="J81" s="3">
        <v>335203</v>
      </c>
      <c r="K81" s="3">
        <v>335203</v>
      </c>
    </row>
    <row r="82" spans="1:11" ht="12.75" hidden="1">
      <c r="A82" s="1" t="s">
        <v>71</v>
      </c>
      <c r="B82" s="3">
        <v>173708</v>
      </c>
      <c r="C82" s="3">
        <v>90986</v>
      </c>
      <c r="D82" s="3">
        <v>-75424</v>
      </c>
      <c r="E82" s="3">
        <v>-86186</v>
      </c>
      <c r="F82" s="3">
        <v>15563</v>
      </c>
      <c r="G82" s="3">
        <v>15563</v>
      </c>
      <c r="H82" s="3">
        <v>-8861</v>
      </c>
      <c r="I82" s="3">
        <v>15563</v>
      </c>
      <c r="J82" s="3">
        <v>15563</v>
      </c>
      <c r="K82" s="3">
        <v>15563</v>
      </c>
    </row>
    <row r="83" spans="1:11" ht="12.75" hidden="1">
      <c r="A83" s="1" t="s">
        <v>72</v>
      </c>
      <c r="B83" s="3">
        <v>887629</v>
      </c>
      <c r="C83" s="3">
        <v>0</v>
      </c>
      <c r="D83" s="3">
        <v>0</v>
      </c>
      <c r="E83" s="3">
        <v>1510000</v>
      </c>
      <c r="F83" s="3">
        <v>680000</v>
      </c>
      <c r="G83" s="3">
        <v>680000</v>
      </c>
      <c r="H83" s="3">
        <v>0</v>
      </c>
      <c r="I83" s="3">
        <v>1685000</v>
      </c>
      <c r="J83" s="3">
        <v>1690000</v>
      </c>
      <c r="K83" s="3">
        <v>1695000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455092335</v>
      </c>
      <c r="C5" s="6">
        <v>509454065</v>
      </c>
      <c r="D5" s="23">
        <v>512886361</v>
      </c>
      <c r="E5" s="24">
        <v>578654168</v>
      </c>
      <c r="F5" s="6">
        <v>558654168</v>
      </c>
      <c r="G5" s="25">
        <v>558654168</v>
      </c>
      <c r="H5" s="26">
        <v>555073411</v>
      </c>
      <c r="I5" s="24">
        <v>584107613</v>
      </c>
      <c r="J5" s="6">
        <v>628700370</v>
      </c>
      <c r="K5" s="25">
        <v>672297434</v>
      </c>
    </row>
    <row r="6" spans="1:11" ht="13.5">
      <c r="A6" s="22" t="s">
        <v>19</v>
      </c>
      <c r="B6" s="6">
        <v>951040229</v>
      </c>
      <c r="C6" s="6">
        <v>1005887507</v>
      </c>
      <c r="D6" s="23">
        <v>905350099</v>
      </c>
      <c r="E6" s="24">
        <v>1172984064</v>
      </c>
      <c r="F6" s="6">
        <v>1087798399</v>
      </c>
      <c r="G6" s="25">
        <v>1087798399</v>
      </c>
      <c r="H6" s="26">
        <v>1049129003</v>
      </c>
      <c r="I6" s="24">
        <v>1170018205</v>
      </c>
      <c r="J6" s="6">
        <v>1238828082</v>
      </c>
      <c r="K6" s="25">
        <v>1326790167</v>
      </c>
    </row>
    <row r="7" spans="1:11" ht="13.5">
      <c r="A7" s="22" t="s">
        <v>20</v>
      </c>
      <c r="B7" s="6">
        <v>21576378</v>
      </c>
      <c r="C7" s="6">
        <v>18700351</v>
      </c>
      <c r="D7" s="23">
        <v>10001619</v>
      </c>
      <c r="E7" s="24">
        <v>15000000</v>
      </c>
      <c r="F7" s="6">
        <v>7500000</v>
      </c>
      <c r="G7" s="25">
        <v>7500000</v>
      </c>
      <c r="H7" s="26">
        <v>5502609</v>
      </c>
      <c r="I7" s="24">
        <v>10000000</v>
      </c>
      <c r="J7" s="6">
        <v>13000000</v>
      </c>
      <c r="K7" s="25">
        <v>15000000</v>
      </c>
    </row>
    <row r="8" spans="1:11" ht="13.5">
      <c r="A8" s="22" t="s">
        <v>21</v>
      </c>
      <c r="B8" s="6">
        <v>165337222</v>
      </c>
      <c r="C8" s="6">
        <v>172480334</v>
      </c>
      <c r="D8" s="23">
        <v>192109752</v>
      </c>
      <c r="E8" s="24">
        <v>230509000</v>
      </c>
      <c r="F8" s="6">
        <v>233287000</v>
      </c>
      <c r="G8" s="25">
        <v>233287000</v>
      </c>
      <c r="H8" s="26">
        <v>214815311</v>
      </c>
      <c r="I8" s="24">
        <v>224542000</v>
      </c>
      <c r="J8" s="6">
        <v>239418000</v>
      </c>
      <c r="K8" s="25">
        <v>257397400</v>
      </c>
    </row>
    <row r="9" spans="1:11" ht="13.5">
      <c r="A9" s="22" t="s">
        <v>22</v>
      </c>
      <c r="B9" s="6">
        <v>198630221</v>
      </c>
      <c r="C9" s="6">
        <v>242558960</v>
      </c>
      <c r="D9" s="23">
        <v>213285720</v>
      </c>
      <c r="E9" s="24">
        <v>206464500</v>
      </c>
      <c r="F9" s="6">
        <v>217645500</v>
      </c>
      <c r="G9" s="25">
        <v>217645500</v>
      </c>
      <c r="H9" s="26">
        <v>218622839</v>
      </c>
      <c r="I9" s="24">
        <v>223893400</v>
      </c>
      <c r="J9" s="6">
        <v>228053358</v>
      </c>
      <c r="K9" s="25">
        <v>226893231</v>
      </c>
    </row>
    <row r="10" spans="1:11" ht="25.5">
      <c r="A10" s="27" t="s">
        <v>106</v>
      </c>
      <c r="B10" s="28">
        <f>SUM(B5:B9)</f>
        <v>1791676385</v>
      </c>
      <c r="C10" s="29">
        <f aca="true" t="shared" si="0" ref="C10:K10">SUM(C5:C9)</f>
        <v>1949081217</v>
      </c>
      <c r="D10" s="30">
        <f t="shared" si="0"/>
        <v>1833633551</v>
      </c>
      <c r="E10" s="28">
        <f t="shared" si="0"/>
        <v>2203611732</v>
      </c>
      <c r="F10" s="29">
        <f t="shared" si="0"/>
        <v>2104885067</v>
      </c>
      <c r="G10" s="31">
        <f t="shared" si="0"/>
        <v>2104885067</v>
      </c>
      <c r="H10" s="32">
        <f t="shared" si="0"/>
        <v>2043143173</v>
      </c>
      <c r="I10" s="28">
        <f t="shared" si="0"/>
        <v>2212561218</v>
      </c>
      <c r="J10" s="29">
        <f t="shared" si="0"/>
        <v>2347999810</v>
      </c>
      <c r="K10" s="31">
        <f t="shared" si="0"/>
        <v>2498378232</v>
      </c>
    </row>
    <row r="11" spans="1:11" ht="13.5">
      <c r="A11" s="22" t="s">
        <v>23</v>
      </c>
      <c r="B11" s="6">
        <v>567316834</v>
      </c>
      <c r="C11" s="6">
        <v>647309193</v>
      </c>
      <c r="D11" s="23">
        <v>688565282</v>
      </c>
      <c r="E11" s="24">
        <v>770965643</v>
      </c>
      <c r="F11" s="6">
        <v>759165643</v>
      </c>
      <c r="G11" s="25">
        <v>759165643</v>
      </c>
      <c r="H11" s="26">
        <v>652841271</v>
      </c>
      <c r="I11" s="24">
        <v>814281382</v>
      </c>
      <c r="J11" s="6">
        <v>868720804</v>
      </c>
      <c r="K11" s="25">
        <v>917868312</v>
      </c>
    </row>
    <row r="12" spans="1:11" ht="13.5">
      <c r="A12" s="22" t="s">
        <v>24</v>
      </c>
      <c r="B12" s="6">
        <v>25011009</v>
      </c>
      <c r="C12" s="6">
        <v>28409360</v>
      </c>
      <c r="D12" s="23">
        <v>28387557</v>
      </c>
      <c r="E12" s="24">
        <v>31752783</v>
      </c>
      <c r="F12" s="6">
        <v>31752783</v>
      </c>
      <c r="G12" s="25">
        <v>31752783</v>
      </c>
      <c r="H12" s="26">
        <v>30367387</v>
      </c>
      <c r="I12" s="24">
        <v>33022892</v>
      </c>
      <c r="J12" s="6">
        <v>35169383</v>
      </c>
      <c r="K12" s="25">
        <v>37279545</v>
      </c>
    </row>
    <row r="13" spans="1:11" ht="13.5">
      <c r="A13" s="22" t="s">
        <v>107</v>
      </c>
      <c r="B13" s="6">
        <v>60290682</v>
      </c>
      <c r="C13" s="6">
        <v>64442505</v>
      </c>
      <c r="D13" s="23">
        <v>61696776</v>
      </c>
      <c r="E13" s="24">
        <v>71600000</v>
      </c>
      <c r="F13" s="6">
        <v>71600000</v>
      </c>
      <c r="G13" s="25">
        <v>71600000</v>
      </c>
      <c r="H13" s="26">
        <v>69408624</v>
      </c>
      <c r="I13" s="24">
        <v>73550000</v>
      </c>
      <c r="J13" s="6">
        <v>78737500</v>
      </c>
      <c r="K13" s="25">
        <v>83673032</v>
      </c>
    </row>
    <row r="14" spans="1:11" ht="13.5">
      <c r="A14" s="22" t="s">
        <v>25</v>
      </c>
      <c r="B14" s="6">
        <v>27789438</v>
      </c>
      <c r="C14" s="6">
        <v>27213051</v>
      </c>
      <c r="D14" s="23">
        <v>25790059</v>
      </c>
      <c r="E14" s="24">
        <v>24660741</v>
      </c>
      <c r="F14" s="6">
        <v>25160741</v>
      </c>
      <c r="G14" s="25">
        <v>25160741</v>
      </c>
      <c r="H14" s="26">
        <v>30581647</v>
      </c>
      <c r="I14" s="24">
        <v>23541876</v>
      </c>
      <c r="J14" s="6">
        <v>22341591</v>
      </c>
      <c r="K14" s="25">
        <v>20988771</v>
      </c>
    </row>
    <row r="15" spans="1:11" ht="13.5">
      <c r="A15" s="22" t="s">
        <v>26</v>
      </c>
      <c r="B15" s="6">
        <v>613713857</v>
      </c>
      <c r="C15" s="6">
        <v>686601850</v>
      </c>
      <c r="D15" s="23">
        <v>713567450</v>
      </c>
      <c r="E15" s="24">
        <v>808724913</v>
      </c>
      <c r="F15" s="6">
        <v>817502913</v>
      </c>
      <c r="G15" s="25">
        <v>817502913</v>
      </c>
      <c r="H15" s="26">
        <v>777722527</v>
      </c>
      <c r="I15" s="24">
        <v>837926444</v>
      </c>
      <c r="J15" s="6">
        <v>886640285</v>
      </c>
      <c r="K15" s="25">
        <v>957779803</v>
      </c>
    </row>
    <row r="16" spans="1:11" ht="13.5">
      <c r="A16" s="22" t="s">
        <v>21</v>
      </c>
      <c r="B16" s="6">
        <v>7984007</v>
      </c>
      <c r="C16" s="6">
        <v>9324953</v>
      </c>
      <c r="D16" s="23">
        <v>3940283</v>
      </c>
      <c r="E16" s="24">
        <v>7670000</v>
      </c>
      <c r="F16" s="6">
        <v>4170000</v>
      </c>
      <c r="G16" s="25">
        <v>4170000</v>
      </c>
      <c r="H16" s="26">
        <v>2733463</v>
      </c>
      <c r="I16" s="24">
        <v>6060000</v>
      </c>
      <c r="J16" s="6">
        <v>6187600</v>
      </c>
      <c r="K16" s="25">
        <v>6414418</v>
      </c>
    </row>
    <row r="17" spans="1:11" ht="13.5">
      <c r="A17" s="22" t="s">
        <v>27</v>
      </c>
      <c r="B17" s="6">
        <v>320226887</v>
      </c>
      <c r="C17" s="6">
        <v>473017403</v>
      </c>
      <c r="D17" s="23">
        <v>339038049</v>
      </c>
      <c r="E17" s="24">
        <v>478835733</v>
      </c>
      <c r="F17" s="6">
        <v>385331068</v>
      </c>
      <c r="G17" s="25">
        <v>385331068</v>
      </c>
      <c r="H17" s="26">
        <v>387877201</v>
      </c>
      <c r="I17" s="24">
        <v>404644930</v>
      </c>
      <c r="J17" s="6">
        <v>429468668</v>
      </c>
      <c r="K17" s="25">
        <v>447287552</v>
      </c>
    </row>
    <row r="18" spans="1:11" ht="13.5">
      <c r="A18" s="33" t="s">
        <v>28</v>
      </c>
      <c r="B18" s="34">
        <f>SUM(B11:B17)</f>
        <v>1622332714</v>
      </c>
      <c r="C18" s="35">
        <f aca="true" t="shared" si="1" ref="C18:K18">SUM(C11:C17)</f>
        <v>1936318315</v>
      </c>
      <c r="D18" s="36">
        <f t="shared" si="1"/>
        <v>1860985456</v>
      </c>
      <c r="E18" s="34">
        <f t="shared" si="1"/>
        <v>2194209813</v>
      </c>
      <c r="F18" s="35">
        <f t="shared" si="1"/>
        <v>2094683148</v>
      </c>
      <c r="G18" s="37">
        <f t="shared" si="1"/>
        <v>2094683148</v>
      </c>
      <c r="H18" s="38">
        <f t="shared" si="1"/>
        <v>1951532120</v>
      </c>
      <c r="I18" s="34">
        <f t="shared" si="1"/>
        <v>2193027524</v>
      </c>
      <c r="J18" s="35">
        <f t="shared" si="1"/>
        <v>2327265831</v>
      </c>
      <c r="K18" s="37">
        <f t="shared" si="1"/>
        <v>2471291433</v>
      </c>
    </row>
    <row r="19" spans="1:11" ht="13.5">
      <c r="A19" s="33" t="s">
        <v>29</v>
      </c>
      <c r="B19" s="39">
        <f>+B10-B18</f>
        <v>169343671</v>
      </c>
      <c r="C19" s="40">
        <f aca="true" t="shared" si="2" ref="C19:K19">+C10-C18</f>
        <v>12762902</v>
      </c>
      <c r="D19" s="41">
        <f t="shared" si="2"/>
        <v>-27351905</v>
      </c>
      <c r="E19" s="39">
        <f t="shared" si="2"/>
        <v>9401919</v>
      </c>
      <c r="F19" s="40">
        <f t="shared" si="2"/>
        <v>10201919</v>
      </c>
      <c r="G19" s="42">
        <f t="shared" si="2"/>
        <v>10201919</v>
      </c>
      <c r="H19" s="43">
        <f t="shared" si="2"/>
        <v>91611053</v>
      </c>
      <c r="I19" s="39">
        <f t="shared" si="2"/>
        <v>19533694</v>
      </c>
      <c r="J19" s="40">
        <f t="shared" si="2"/>
        <v>20733979</v>
      </c>
      <c r="K19" s="42">
        <f t="shared" si="2"/>
        <v>27086799</v>
      </c>
    </row>
    <row r="20" spans="1:11" ht="25.5">
      <c r="A20" s="44" t="s">
        <v>30</v>
      </c>
      <c r="B20" s="45">
        <v>89522672</v>
      </c>
      <c r="C20" s="46">
        <v>203032733</v>
      </c>
      <c r="D20" s="47">
        <v>197253603</v>
      </c>
      <c r="E20" s="45">
        <v>157285000</v>
      </c>
      <c r="F20" s="46">
        <v>172136147</v>
      </c>
      <c r="G20" s="48">
        <v>172136147</v>
      </c>
      <c r="H20" s="49">
        <v>143010618</v>
      </c>
      <c r="I20" s="45">
        <v>116556000</v>
      </c>
      <c r="J20" s="46">
        <v>121639000</v>
      </c>
      <c r="K20" s="48">
        <v>133708000</v>
      </c>
    </row>
    <row r="21" spans="1:11" ht="63.75">
      <c r="A21" s="50" t="s">
        <v>108</v>
      </c>
      <c r="B21" s="51">
        <v>0</v>
      </c>
      <c r="C21" s="52">
        <v>4561345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14400000</v>
      </c>
      <c r="J21" s="52">
        <v>18850000</v>
      </c>
      <c r="K21" s="54">
        <v>11750000</v>
      </c>
    </row>
    <row r="22" spans="1:11" ht="25.5">
      <c r="A22" s="56" t="s">
        <v>109</v>
      </c>
      <c r="B22" s="57">
        <f>SUM(B19:B21)</f>
        <v>258866343</v>
      </c>
      <c r="C22" s="58">
        <f aca="true" t="shared" si="3" ref="C22:K22">SUM(C19:C21)</f>
        <v>220356980</v>
      </c>
      <c r="D22" s="59">
        <f t="shared" si="3"/>
        <v>169901698</v>
      </c>
      <c r="E22" s="57">
        <f t="shared" si="3"/>
        <v>166686919</v>
      </c>
      <c r="F22" s="58">
        <f t="shared" si="3"/>
        <v>182338066</v>
      </c>
      <c r="G22" s="60">
        <f t="shared" si="3"/>
        <v>182338066</v>
      </c>
      <c r="H22" s="61">
        <f t="shared" si="3"/>
        <v>234621671</v>
      </c>
      <c r="I22" s="57">
        <f t="shared" si="3"/>
        <v>150489694</v>
      </c>
      <c r="J22" s="58">
        <f t="shared" si="3"/>
        <v>161222979</v>
      </c>
      <c r="K22" s="60">
        <f t="shared" si="3"/>
        <v>172544799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258866343</v>
      </c>
      <c r="C24" s="40">
        <f aca="true" t="shared" si="4" ref="C24:K24">SUM(C22:C23)</f>
        <v>220356980</v>
      </c>
      <c r="D24" s="41">
        <f t="shared" si="4"/>
        <v>169901698</v>
      </c>
      <c r="E24" s="39">
        <f t="shared" si="4"/>
        <v>166686919</v>
      </c>
      <c r="F24" s="40">
        <f t="shared" si="4"/>
        <v>182338066</v>
      </c>
      <c r="G24" s="42">
        <f t="shared" si="4"/>
        <v>182338066</v>
      </c>
      <c r="H24" s="43">
        <f t="shared" si="4"/>
        <v>234621671</v>
      </c>
      <c r="I24" s="39">
        <f t="shared" si="4"/>
        <v>150489694</v>
      </c>
      <c r="J24" s="40">
        <f t="shared" si="4"/>
        <v>161222979</v>
      </c>
      <c r="K24" s="42">
        <f t="shared" si="4"/>
        <v>172544799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119690649</v>
      </c>
      <c r="C27" s="7">
        <v>245757999</v>
      </c>
      <c r="D27" s="69">
        <v>200685190</v>
      </c>
      <c r="E27" s="70">
        <v>184285000</v>
      </c>
      <c r="F27" s="7">
        <v>189636147</v>
      </c>
      <c r="G27" s="71">
        <v>189636147</v>
      </c>
      <c r="H27" s="72">
        <v>137017860</v>
      </c>
      <c r="I27" s="70">
        <v>154456000</v>
      </c>
      <c r="J27" s="7">
        <v>155489000</v>
      </c>
      <c r="K27" s="71">
        <v>169458000</v>
      </c>
    </row>
    <row r="28" spans="1:11" ht="13.5">
      <c r="A28" s="73" t="s">
        <v>34</v>
      </c>
      <c r="B28" s="6">
        <v>89522673</v>
      </c>
      <c r="C28" s="6">
        <v>183356385</v>
      </c>
      <c r="D28" s="23">
        <v>177022723</v>
      </c>
      <c r="E28" s="24">
        <v>157285000</v>
      </c>
      <c r="F28" s="6">
        <v>172136147</v>
      </c>
      <c r="G28" s="25">
        <v>172136147</v>
      </c>
      <c r="H28" s="26">
        <v>126994425</v>
      </c>
      <c r="I28" s="24">
        <v>130956000</v>
      </c>
      <c r="J28" s="6">
        <v>140489000</v>
      </c>
      <c r="K28" s="25">
        <v>145458000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30167976</v>
      </c>
      <c r="C31" s="6">
        <v>0</v>
      </c>
      <c r="D31" s="23">
        <v>23662467</v>
      </c>
      <c r="E31" s="24">
        <v>27000000</v>
      </c>
      <c r="F31" s="6">
        <v>17500000</v>
      </c>
      <c r="G31" s="25">
        <v>17500000</v>
      </c>
      <c r="H31" s="26">
        <v>10023435</v>
      </c>
      <c r="I31" s="24">
        <v>23500000</v>
      </c>
      <c r="J31" s="6">
        <v>15000000</v>
      </c>
      <c r="K31" s="25">
        <v>24000000</v>
      </c>
    </row>
    <row r="32" spans="1:11" ht="13.5">
      <c r="A32" s="33" t="s">
        <v>37</v>
      </c>
      <c r="B32" s="7">
        <f>SUM(B28:B31)</f>
        <v>119690649</v>
      </c>
      <c r="C32" s="7">
        <f aca="true" t="shared" si="5" ref="C32:K32">SUM(C28:C31)</f>
        <v>183356385</v>
      </c>
      <c r="D32" s="69">
        <f t="shared" si="5"/>
        <v>200685190</v>
      </c>
      <c r="E32" s="70">
        <f t="shared" si="5"/>
        <v>184285000</v>
      </c>
      <c r="F32" s="7">
        <f t="shared" si="5"/>
        <v>189636147</v>
      </c>
      <c r="G32" s="71">
        <f t="shared" si="5"/>
        <v>189636147</v>
      </c>
      <c r="H32" s="72">
        <f t="shared" si="5"/>
        <v>137017860</v>
      </c>
      <c r="I32" s="70">
        <f t="shared" si="5"/>
        <v>154456000</v>
      </c>
      <c r="J32" s="7">
        <f t="shared" si="5"/>
        <v>155489000</v>
      </c>
      <c r="K32" s="71">
        <f t="shared" si="5"/>
        <v>169458000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1355404506</v>
      </c>
      <c r="C35" s="6">
        <v>105160786</v>
      </c>
      <c r="D35" s="23">
        <v>1592547873</v>
      </c>
      <c r="E35" s="24">
        <v>1619235908</v>
      </c>
      <c r="F35" s="6">
        <v>1629535908</v>
      </c>
      <c r="G35" s="25">
        <v>1629535908</v>
      </c>
      <c r="H35" s="26">
        <v>1874207045</v>
      </c>
      <c r="I35" s="24">
        <v>1891892366</v>
      </c>
      <c r="J35" s="6">
        <v>2032883465</v>
      </c>
      <c r="K35" s="25">
        <v>2168286573</v>
      </c>
    </row>
    <row r="36" spans="1:11" ht="13.5">
      <c r="A36" s="22" t="s">
        <v>40</v>
      </c>
      <c r="B36" s="6">
        <v>1686168773</v>
      </c>
      <c r="C36" s="6">
        <v>168856184</v>
      </c>
      <c r="D36" s="23">
        <v>1967676350</v>
      </c>
      <c r="E36" s="24">
        <v>2075799082</v>
      </c>
      <c r="F36" s="6">
        <v>2081150229</v>
      </c>
      <c r="G36" s="25">
        <v>2081150229</v>
      </c>
      <c r="H36" s="26">
        <v>2032529993</v>
      </c>
      <c r="I36" s="24">
        <v>2162580951</v>
      </c>
      <c r="J36" s="6">
        <v>2202117303</v>
      </c>
      <c r="K36" s="25">
        <v>2259923722</v>
      </c>
    </row>
    <row r="37" spans="1:11" ht="13.5">
      <c r="A37" s="22" t="s">
        <v>41</v>
      </c>
      <c r="B37" s="6">
        <v>266704315</v>
      </c>
      <c r="C37" s="6">
        <v>24780178</v>
      </c>
      <c r="D37" s="23">
        <v>420723085</v>
      </c>
      <c r="E37" s="24">
        <v>276207535</v>
      </c>
      <c r="F37" s="6">
        <v>276207535</v>
      </c>
      <c r="G37" s="25">
        <v>276207535</v>
      </c>
      <c r="H37" s="26">
        <v>561988922</v>
      </c>
      <c r="I37" s="24">
        <v>491084047</v>
      </c>
      <c r="J37" s="6">
        <v>521223947</v>
      </c>
      <c r="K37" s="25">
        <v>553847983</v>
      </c>
    </row>
    <row r="38" spans="1:11" ht="13.5">
      <c r="A38" s="22" t="s">
        <v>42</v>
      </c>
      <c r="B38" s="6">
        <v>426578466</v>
      </c>
      <c r="C38" s="6">
        <v>15320996</v>
      </c>
      <c r="D38" s="23">
        <v>460441439</v>
      </c>
      <c r="E38" s="24">
        <v>448139273</v>
      </c>
      <c r="F38" s="6">
        <v>448139273</v>
      </c>
      <c r="G38" s="25">
        <v>448139273</v>
      </c>
      <c r="H38" s="26">
        <v>432945173</v>
      </c>
      <c r="I38" s="24">
        <v>414362463</v>
      </c>
      <c r="J38" s="6">
        <v>417828681</v>
      </c>
      <c r="K38" s="25">
        <v>419094902</v>
      </c>
    </row>
    <row r="39" spans="1:11" ht="13.5">
      <c r="A39" s="22" t="s">
        <v>43</v>
      </c>
      <c r="B39" s="6">
        <v>2348290498</v>
      </c>
      <c r="C39" s="6">
        <v>13558797</v>
      </c>
      <c r="D39" s="23">
        <v>2592504078</v>
      </c>
      <c r="E39" s="24">
        <v>2970688182</v>
      </c>
      <c r="F39" s="6">
        <v>2986339329</v>
      </c>
      <c r="G39" s="25">
        <v>2986339329</v>
      </c>
      <c r="H39" s="26">
        <v>2911802310</v>
      </c>
      <c r="I39" s="24">
        <v>3149026807</v>
      </c>
      <c r="J39" s="6">
        <v>3295948140</v>
      </c>
      <c r="K39" s="25">
        <v>3455267410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114353797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647108360</v>
      </c>
      <c r="J42" s="6">
        <v>1736174812</v>
      </c>
      <c r="K42" s="25">
        <v>994422587</v>
      </c>
    </row>
    <row r="43" spans="1:11" ht="13.5">
      <c r="A43" s="22" t="s">
        <v>46</v>
      </c>
      <c r="B43" s="6">
        <v>-119690648</v>
      </c>
      <c r="C43" s="6">
        <v>0</v>
      </c>
      <c r="D43" s="23">
        <v>0</v>
      </c>
      <c r="E43" s="24">
        <v>-7739000</v>
      </c>
      <c r="F43" s="6">
        <v>0</v>
      </c>
      <c r="G43" s="25">
        <v>0</v>
      </c>
      <c r="H43" s="26">
        <v>0</v>
      </c>
      <c r="I43" s="24">
        <v>-183851854</v>
      </c>
      <c r="J43" s="6">
        <v>-155221137</v>
      </c>
      <c r="K43" s="25">
        <v>-168307356</v>
      </c>
    </row>
    <row r="44" spans="1:11" ht="13.5">
      <c r="A44" s="22" t="s">
        <v>47</v>
      </c>
      <c r="B44" s="6">
        <v>-8203519</v>
      </c>
      <c r="C44" s="6">
        <v>2422824</v>
      </c>
      <c r="D44" s="23">
        <v>32588703</v>
      </c>
      <c r="E44" s="24">
        <v>-1737119</v>
      </c>
      <c r="F44" s="6">
        <v>0</v>
      </c>
      <c r="G44" s="25">
        <v>0</v>
      </c>
      <c r="H44" s="26">
        <v>3518949</v>
      </c>
      <c r="I44" s="24">
        <v>18082131</v>
      </c>
      <c r="J44" s="6">
        <v>14534000</v>
      </c>
      <c r="K44" s="25">
        <v>15688127</v>
      </c>
    </row>
    <row r="45" spans="1:11" ht="13.5">
      <c r="A45" s="33" t="s">
        <v>48</v>
      </c>
      <c r="B45" s="7">
        <v>245735328</v>
      </c>
      <c r="C45" s="7">
        <v>2422824</v>
      </c>
      <c r="D45" s="69">
        <v>114048886</v>
      </c>
      <c r="E45" s="70">
        <v>97787419</v>
      </c>
      <c r="F45" s="7">
        <v>107263538</v>
      </c>
      <c r="G45" s="71">
        <v>107263538</v>
      </c>
      <c r="H45" s="72">
        <v>77434993</v>
      </c>
      <c r="I45" s="70">
        <v>683388234</v>
      </c>
      <c r="J45" s="7">
        <v>1719184130</v>
      </c>
      <c r="K45" s="71">
        <v>1094397877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245735328</v>
      </c>
      <c r="C48" s="6">
        <v>-144959882</v>
      </c>
      <c r="D48" s="23">
        <v>73916044</v>
      </c>
      <c r="E48" s="24">
        <v>202092544</v>
      </c>
      <c r="F48" s="6">
        <v>202092544</v>
      </c>
      <c r="G48" s="25">
        <v>202092544</v>
      </c>
      <c r="H48" s="26">
        <v>96532618</v>
      </c>
      <c r="I48" s="24">
        <v>123741980</v>
      </c>
      <c r="J48" s="6">
        <v>252634733</v>
      </c>
      <c r="K48" s="25">
        <v>387979710</v>
      </c>
    </row>
    <row r="49" spans="1:11" ht="13.5">
      <c r="A49" s="22" t="s">
        <v>51</v>
      </c>
      <c r="B49" s="6">
        <f>+B75</f>
        <v>-610627500.588969</v>
      </c>
      <c r="C49" s="6">
        <f aca="true" t="shared" si="6" ref="C49:K49">+C75</f>
        <v>148995518</v>
      </c>
      <c r="D49" s="23">
        <f t="shared" si="6"/>
        <v>458483887</v>
      </c>
      <c r="E49" s="24">
        <f t="shared" si="6"/>
        <v>306960712</v>
      </c>
      <c r="F49" s="6">
        <f t="shared" si="6"/>
        <v>306960712</v>
      </c>
      <c r="G49" s="25">
        <f t="shared" si="6"/>
        <v>306960712</v>
      </c>
      <c r="H49" s="26">
        <f t="shared" si="6"/>
        <v>597967893</v>
      </c>
      <c r="I49" s="24">
        <f t="shared" si="6"/>
        <v>-1507619440.049051</v>
      </c>
      <c r="J49" s="6">
        <f t="shared" si="6"/>
        <v>-1663798429.0641537</v>
      </c>
      <c r="K49" s="25">
        <f t="shared" si="6"/>
        <v>-1596438973.059361</v>
      </c>
    </row>
    <row r="50" spans="1:11" ht="13.5">
      <c r="A50" s="33" t="s">
        <v>52</v>
      </c>
      <c r="B50" s="7">
        <f>+B48-B49</f>
        <v>856362828.588969</v>
      </c>
      <c r="C50" s="7">
        <f aca="true" t="shared" si="7" ref="C50:K50">+C48-C49</f>
        <v>-293955400</v>
      </c>
      <c r="D50" s="69">
        <f t="shared" si="7"/>
        <v>-384567843</v>
      </c>
      <c r="E50" s="70">
        <f t="shared" si="7"/>
        <v>-104868168</v>
      </c>
      <c r="F50" s="7">
        <f t="shared" si="7"/>
        <v>-104868168</v>
      </c>
      <c r="G50" s="71">
        <f t="shared" si="7"/>
        <v>-104868168</v>
      </c>
      <c r="H50" s="72">
        <f t="shared" si="7"/>
        <v>-501435275</v>
      </c>
      <c r="I50" s="70">
        <f t="shared" si="7"/>
        <v>1631361420.049051</v>
      </c>
      <c r="J50" s="7">
        <f t="shared" si="7"/>
        <v>1916433162.0641537</v>
      </c>
      <c r="K50" s="71">
        <f t="shared" si="7"/>
        <v>1984418683.059361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1678684159</v>
      </c>
      <c r="C53" s="6">
        <v>168856184</v>
      </c>
      <c r="D53" s="23">
        <v>1967676350</v>
      </c>
      <c r="E53" s="24">
        <v>2068060082</v>
      </c>
      <c r="F53" s="6">
        <v>2073411229</v>
      </c>
      <c r="G53" s="25">
        <v>2073411229</v>
      </c>
      <c r="H53" s="26">
        <v>2032529993</v>
      </c>
      <c r="I53" s="24">
        <v>2125446097</v>
      </c>
      <c r="J53" s="6">
        <v>2165250312</v>
      </c>
      <c r="K53" s="25">
        <v>2224207375</v>
      </c>
    </row>
    <row r="54" spans="1:11" ht="13.5">
      <c r="A54" s="22" t="s">
        <v>55</v>
      </c>
      <c r="B54" s="6">
        <v>60290682</v>
      </c>
      <c r="C54" s="6">
        <v>0</v>
      </c>
      <c r="D54" s="23">
        <v>61696776</v>
      </c>
      <c r="E54" s="24">
        <v>71600000</v>
      </c>
      <c r="F54" s="6">
        <v>71600000</v>
      </c>
      <c r="G54" s="25">
        <v>71600000</v>
      </c>
      <c r="H54" s="26">
        <v>69001201</v>
      </c>
      <c r="I54" s="24">
        <v>73550000</v>
      </c>
      <c r="J54" s="6">
        <v>78737500</v>
      </c>
      <c r="K54" s="25">
        <v>83673032</v>
      </c>
    </row>
    <row r="55" spans="1:11" ht="13.5">
      <c r="A55" s="22" t="s">
        <v>56</v>
      </c>
      <c r="B55" s="6">
        <v>78479021</v>
      </c>
      <c r="C55" s="6">
        <v>171637843</v>
      </c>
      <c r="D55" s="23">
        <v>137169219</v>
      </c>
      <c r="E55" s="24">
        <v>99436371</v>
      </c>
      <c r="F55" s="6">
        <v>117935191</v>
      </c>
      <c r="G55" s="25">
        <v>117935191</v>
      </c>
      <c r="H55" s="26">
        <v>86471244</v>
      </c>
      <c r="I55" s="24">
        <v>87943000</v>
      </c>
      <c r="J55" s="6">
        <v>102639000</v>
      </c>
      <c r="K55" s="25">
        <v>116708000</v>
      </c>
    </row>
    <row r="56" spans="1:11" ht="13.5">
      <c r="A56" s="22" t="s">
        <v>57</v>
      </c>
      <c r="B56" s="6">
        <v>121747706</v>
      </c>
      <c r="C56" s="6">
        <v>252760773</v>
      </c>
      <c r="D56" s="23">
        <v>232446141</v>
      </c>
      <c r="E56" s="24">
        <v>260950346</v>
      </c>
      <c r="F56" s="6">
        <v>252784446</v>
      </c>
      <c r="G56" s="25">
        <v>252784446</v>
      </c>
      <c r="H56" s="26">
        <v>217833621</v>
      </c>
      <c r="I56" s="24">
        <v>262452227</v>
      </c>
      <c r="J56" s="6">
        <v>281635340</v>
      </c>
      <c r="K56" s="25">
        <v>300886551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38949279</v>
      </c>
      <c r="C59" s="6">
        <v>43431159</v>
      </c>
      <c r="D59" s="23">
        <v>43407655</v>
      </c>
      <c r="E59" s="24">
        <v>61195450</v>
      </c>
      <c r="F59" s="6">
        <v>61195450</v>
      </c>
      <c r="G59" s="25">
        <v>61195450</v>
      </c>
      <c r="H59" s="26">
        <v>61195450</v>
      </c>
      <c r="I59" s="24">
        <v>59372301</v>
      </c>
      <c r="J59" s="6">
        <v>63366675</v>
      </c>
      <c r="K59" s="25">
        <v>62785821</v>
      </c>
    </row>
    <row r="60" spans="1:11" ht="13.5">
      <c r="A60" s="90" t="s">
        <v>60</v>
      </c>
      <c r="B60" s="6">
        <v>111919</v>
      </c>
      <c r="C60" s="6">
        <v>26434021</v>
      </c>
      <c r="D60" s="23">
        <v>92451495</v>
      </c>
      <c r="E60" s="24">
        <v>10322651</v>
      </c>
      <c r="F60" s="6">
        <v>83508316</v>
      </c>
      <c r="G60" s="25">
        <v>83508316</v>
      </c>
      <c r="H60" s="26">
        <v>83508316</v>
      </c>
      <c r="I60" s="24">
        <v>102834139</v>
      </c>
      <c r="J60" s="6">
        <v>109018623</v>
      </c>
      <c r="K60" s="25">
        <v>115034361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5781</v>
      </c>
      <c r="C62" s="98">
        <v>5781</v>
      </c>
      <c r="D62" s="99">
        <v>5781</v>
      </c>
      <c r="E62" s="97">
        <v>5781</v>
      </c>
      <c r="F62" s="98">
        <v>5781</v>
      </c>
      <c r="G62" s="99">
        <v>5781</v>
      </c>
      <c r="H62" s="100">
        <v>5781</v>
      </c>
      <c r="I62" s="97">
        <v>5781</v>
      </c>
      <c r="J62" s="98">
        <v>5781</v>
      </c>
      <c r="K62" s="99">
        <v>5781</v>
      </c>
    </row>
    <row r="63" spans="1:11" ht="13.5">
      <c r="A63" s="96" t="s">
        <v>63</v>
      </c>
      <c r="B63" s="97">
        <v>5164</v>
      </c>
      <c r="C63" s="98">
        <v>5164</v>
      </c>
      <c r="D63" s="99">
        <v>5164</v>
      </c>
      <c r="E63" s="97">
        <v>5164</v>
      </c>
      <c r="F63" s="98">
        <v>5164</v>
      </c>
      <c r="G63" s="99">
        <v>5164</v>
      </c>
      <c r="H63" s="100">
        <v>5164</v>
      </c>
      <c r="I63" s="97">
        <v>5164</v>
      </c>
      <c r="J63" s="98">
        <v>5164</v>
      </c>
      <c r="K63" s="99">
        <v>5164</v>
      </c>
    </row>
    <row r="64" spans="1:11" ht="13.5">
      <c r="A64" s="96" t="s">
        <v>64</v>
      </c>
      <c r="B64" s="97">
        <v>5677</v>
      </c>
      <c r="C64" s="98">
        <v>5677</v>
      </c>
      <c r="D64" s="99">
        <v>5677</v>
      </c>
      <c r="E64" s="97">
        <v>5677</v>
      </c>
      <c r="F64" s="98">
        <v>5677</v>
      </c>
      <c r="G64" s="99">
        <v>5677</v>
      </c>
      <c r="H64" s="100">
        <v>5677</v>
      </c>
      <c r="I64" s="97">
        <v>5677</v>
      </c>
      <c r="J64" s="98">
        <v>5677</v>
      </c>
      <c r="K64" s="99">
        <v>5677</v>
      </c>
    </row>
    <row r="65" spans="1:11" ht="13.5">
      <c r="A65" s="96" t="s">
        <v>65</v>
      </c>
      <c r="B65" s="97">
        <v>12413</v>
      </c>
      <c r="C65" s="98">
        <v>12413</v>
      </c>
      <c r="D65" s="99">
        <v>12413</v>
      </c>
      <c r="E65" s="97">
        <v>12413</v>
      </c>
      <c r="F65" s="98">
        <v>12413</v>
      </c>
      <c r="G65" s="99">
        <v>12413</v>
      </c>
      <c r="H65" s="100">
        <v>12413</v>
      </c>
      <c r="I65" s="97">
        <v>12413</v>
      </c>
      <c r="J65" s="98">
        <v>12413</v>
      </c>
      <c r="K65" s="99">
        <v>12413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0.7268768090045994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1.103419574825993</v>
      </c>
      <c r="J70" s="5">
        <f t="shared" si="8"/>
        <v>1.196970110800891</v>
      </c>
      <c r="K70" s="5">
        <f t="shared" si="8"/>
        <v>1.1757459329879383</v>
      </c>
    </row>
    <row r="71" spans="1:11" ht="12.75" hidden="1">
      <c r="A71" s="2" t="s">
        <v>112</v>
      </c>
      <c r="B71" s="2">
        <f>+B83</f>
        <v>1069981590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2012658510</v>
      </c>
      <c r="J71" s="2">
        <f t="shared" si="9"/>
        <v>2323965003</v>
      </c>
      <c r="K71" s="2">
        <f t="shared" si="9"/>
        <v>2442218703</v>
      </c>
    </row>
    <row r="72" spans="1:11" ht="12.75" hidden="1">
      <c r="A72" s="2" t="s">
        <v>113</v>
      </c>
      <c r="B72" s="2">
        <f>+B77</f>
        <v>1472026039</v>
      </c>
      <c r="C72" s="2">
        <f aca="true" t="shared" si="10" ref="C72:K72">+C77</f>
        <v>1583107046</v>
      </c>
      <c r="D72" s="2">
        <f t="shared" si="10"/>
        <v>1489515551</v>
      </c>
      <c r="E72" s="2">
        <f t="shared" si="10"/>
        <v>1820162732</v>
      </c>
      <c r="F72" s="2">
        <f t="shared" si="10"/>
        <v>1716158067</v>
      </c>
      <c r="G72" s="2">
        <f t="shared" si="10"/>
        <v>1716158067</v>
      </c>
      <c r="H72" s="2">
        <f t="shared" si="10"/>
        <v>1676915728</v>
      </c>
      <c r="I72" s="2">
        <f t="shared" si="10"/>
        <v>1824019218</v>
      </c>
      <c r="J72" s="2">
        <f t="shared" si="10"/>
        <v>1941539711</v>
      </c>
      <c r="K72" s="2">
        <f t="shared" si="10"/>
        <v>2077165342</v>
      </c>
    </row>
    <row r="73" spans="1:11" ht="12.75" hidden="1">
      <c r="A73" s="2" t="s">
        <v>114</v>
      </c>
      <c r="B73" s="2">
        <f>+B74</f>
        <v>-273017746.4999999</v>
      </c>
      <c r="C73" s="2">
        <f aca="true" t="shared" si="11" ref="C73:K73">+(C78+C80+C81+C82)-(B78+B80+B81+B82)</f>
        <v>-839328490</v>
      </c>
      <c r="D73" s="2">
        <f t="shared" si="11"/>
        <v>1233727152</v>
      </c>
      <c r="E73" s="2">
        <f t="shared" si="11"/>
        <v>-91081667</v>
      </c>
      <c r="F73" s="2">
        <f>+(F78+F80+F81+F82)-(D78+D80+D81+D82)</f>
        <v>-80781667</v>
      </c>
      <c r="G73" s="2">
        <f>+(G78+G80+G81+G82)-(D78+D80+D81+D82)</f>
        <v>-80781667</v>
      </c>
      <c r="H73" s="2">
        <f>+(H78+H80+H81+H82)-(D78+D80+D81+D82)</f>
        <v>262474412</v>
      </c>
      <c r="I73" s="2">
        <f>+(I78+I80+I81+I82)-(E78+E80+E81+E82)</f>
        <v>371991942</v>
      </c>
      <c r="J73" s="2">
        <f t="shared" si="11"/>
        <v>9563512</v>
      </c>
      <c r="K73" s="2">
        <f t="shared" si="11"/>
        <v>-3443771</v>
      </c>
    </row>
    <row r="74" spans="1:11" ht="12.75" hidden="1">
      <c r="A74" s="2" t="s">
        <v>115</v>
      </c>
      <c r="B74" s="2">
        <f>+TREND(C74:E74)</f>
        <v>-273017746.4999999</v>
      </c>
      <c r="C74" s="2">
        <f>+C73</f>
        <v>-839328490</v>
      </c>
      <c r="D74" s="2">
        <f aca="true" t="shared" si="12" ref="D74:K74">+D73</f>
        <v>1233727152</v>
      </c>
      <c r="E74" s="2">
        <f t="shared" si="12"/>
        <v>-91081667</v>
      </c>
      <c r="F74" s="2">
        <f t="shared" si="12"/>
        <v>-80781667</v>
      </c>
      <c r="G74" s="2">
        <f t="shared" si="12"/>
        <v>-80781667</v>
      </c>
      <c r="H74" s="2">
        <f t="shared" si="12"/>
        <v>262474412</v>
      </c>
      <c r="I74" s="2">
        <f t="shared" si="12"/>
        <v>371991942</v>
      </c>
      <c r="J74" s="2">
        <f t="shared" si="12"/>
        <v>9563512</v>
      </c>
      <c r="K74" s="2">
        <f t="shared" si="12"/>
        <v>-3443771</v>
      </c>
    </row>
    <row r="75" spans="1:11" ht="12.75" hidden="1">
      <c r="A75" s="2" t="s">
        <v>116</v>
      </c>
      <c r="B75" s="2">
        <f>+B84-(((B80+B81+B78)*B70)-B79)</f>
        <v>-610627500.588969</v>
      </c>
      <c r="C75" s="2">
        <f aca="true" t="shared" si="13" ref="C75:K75">+C84-(((C80+C81+C78)*C70)-C79)</f>
        <v>148995518</v>
      </c>
      <c r="D75" s="2">
        <f t="shared" si="13"/>
        <v>458483887</v>
      </c>
      <c r="E75" s="2">
        <f t="shared" si="13"/>
        <v>306960712</v>
      </c>
      <c r="F75" s="2">
        <f t="shared" si="13"/>
        <v>306960712</v>
      </c>
      <c r="G75" s="2">
        <f t="shared" si="13"/>
        <v>306960712</v>
      </c>
      <c r="H75" s="2">
        <f t="shared" si="13"/>
        <v>597967893</v>
      </c>
      <c r="I75" s="2">
        <f t="shared" si="13"/>
        <v>-1507619440.049051</v>
      </c>
      <c r="J75" s="2">
        <f t="shared" si="13"/>
        <v>-1663798429.0641537</v>
      </c>
      <c r="K75" s="2">
        <f t="shared" si="13"/>
        <v>-1596438973.059361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1472026039</v>
      </c>
      <c r="C77" s="3">
        <v>1583107046</v>
      </c>
      <c r="D77" s="3">
        <v>1489515551</v>
      </c>
      <c r="E77" s="3">
        <v>1820162732</v>
      </c>
      <c r="F77" s="3">
        <v>1716158067</v>
      </c>
      <c r="G77" s="3">
        <v>1716158067</v>
      </c>
      <c r="H77" s="3">
        <v>1676915728</v>
      </c>
      <c r="I77" s="3">
        <v>1824019218</v>
      </c>
      <c r="J77" s="3">
        <v>1941539711</v>
      </c>
      <c r="K77" s="3">
        <v>2077165342</v>
      </c>
    </row>
    <row r="78" spans="1:11" ht="12.75" hidden="1">
      <c r="A78" s="1" t="s">
        <v>67</v>
      </c>
      <c r="B78" s="3">
        <v>7484616</v>
      </c>
      <c r="C78" s="3">
        <v>0</v>
      </c>
      <c r="D78" s="3">
        <v>0</v>
      </c>
      <c r="E78" s="3">
        <v>7739000</v>
      </c>
      <c r="F78" s="3">
        <v>7739000</v>
      </c>
      <c r="G78" s="3">
        <v>7739000</v>
      </c>
      <c r="H78" s="3">
        <v>0</v>
      </c>
      <c r="I78" s="3">
        <v>37134854</v>
      </c>
      <c r="J78" s="3">
        <v>36866991</v>
      </c>
      <c r="K78" s="3">
        <v>35716347</v>
      </c>
    </row>
    <row r="79" spans="1:11" ht="12.75" hidden="1">
      <c r="A79" s="1" t="s">
        <v>68</v>
      </c>
      <c r="B79" s="3">
        <v>178192393</v>
      </c>
      <c r="C79" s="3">
        <v>48630518</v>
      </c>
      <c r="D79" s="3">
        <v>385711558</v>
      </c>
      <c r="E79" s="3">
        <v>221117633</v>
      </c>
      <c r="F79" s="3">
        <v>221117633</v>
      </c>
      <c r="G79" s="3">
        <v>221117633</v>
      </c>
      <c r="H79" s="3">
        <v>525195565</v>
      </c>
      <c r="I79" s="3">
        <v>356337512</v>
      </c>
      <c r="J79" s="3">
        <v>375554012</v>
      </c>
      <c r="K79" s="3">
        <v>398508251</v>
      </c>
    </row>
    <row r="80" spans="1:11" ht="12.75" hidden="1">
      <c r="A80" s="1" t="s">
        <v>69</v>
      </c>
      <c r="B80" s="3">
        <v>708946130</v>
      </c>
      <c r="C80" s="3">
        <v>205954170</v>
      </c>
      <c r="D80" s="3">
        <v>1362935441</v>
      </c>
      <c r="E80" s="3">
        <v>619983241</v>
      </c>
      <c r="F80" s="3">
        <v>630283241</v>
      </c>
      <c r="G80" s="3">
        <v>630283241</v>
      </c>
      <c r="H80" s="3">
        <v>1602347792</v>
      </c>
      <c r="I80" s="3">
        <v>1197674722</v>
      </c>
      <c r="J80" s="3">
        <v>1185749344</v>
      </c>
      <c r="K80" s="3">
        <v>1160183665</v>
      </c>
    </row>
    <row r="81" spans="1:11" ht="12.75" hidden="1">
      <c r="A81" s="1" t="s">
        <v>70</v>
      </c>
      <c r="B81" s="3">
        <v>368787387</v>
      </c>
      <c r="C81" s="3">
        <v>39935473</v>
      </c>
      <c r="D81" s="3">
        <v>116681354</v>
      </c>
      <c r="E81" s="3">
        <v>760812887</v>
      </c>
      <c r="F81" s="3">
        <v>760812887</v>
      </c>
      <c r="G81" s="3">
        <v>760812887</v>
      </c>
      <c r="H81" s="3">
        <v>139743415</v>
      </c>
      <c r="I81" s="3">
        <v>525717494</v>
      </c>
      <c r="J81" s="3">
        <v>547474247</v>
      </c>
      <c r="K81" s="3">
        <v>570746799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1069981590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2012658510</v>
      </c>
      <c r="J83" s="3">
        <v>2323965003</v>
      </c>
      <c r="K83" s="3">
        <v>2442218703</v>
      </c>
    </row>
    <row r="84" spans="1:11" ht="12.75" hidden="1">
      <c r="A84" s="1" t="s">
        <v>73</v>
      </c>
      <c r="B84" s="3">
        <v>0</v>
      </c>
      <c r="C84" s="3">
        <v>100365000</v>
      </c>
      <c r="D84" s="3">
        <v>72772329</v>
      </c>
      <c r="E84" s="3">
        <v>85843079</v>
      </c>
      <c r="F84" s="3">
        <v>85843079</v>
      </c>
      <c r="G84" s="3">
        <v>85843079</v>
      </c>
      <c r="H84" s="3">
        <v>72772328</v>
      </c>
      <c r="I84" s="3">
        <v>78643079</v>
      </c>
      <c r="J84" s="3">
        <v>79393079</v>
      </c>
      <c r="K84" s="3">
        <v>82180579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7343449</v>
      </c>
      <c r="C5" s="6">
        <v>10930615</v>
      </c>
      <c r="D5" s="23">
        <v>18689268</v>
      </c>
      <c r="E5" s="24">
        <v>26467378</v>
      </c>
      <c r="F5" s="6">
        <v>9853756</v>
      </c>
      <c r="G5" s="25">
        <v>9853756</v>
      </c>
      <c r="H5" s="26">
        <v>15384503</v>
      </c>
      <c r="I5" s="24">
        <v>21220553</v>
      </c>
      <c r="J5" s="6">
        <v>22493783</v>
      </c>
      <c r="K5" s="25">
        <v>22493794</v>
      </c>
    </row>
    <row r="6" spans="1:11" ht="13.5">
      <c r="A6" s="22" t="s">
        <v>19</v>
      </c>
      <c r="B6" s="6">
        <v>51493942</v>
      </c>
      <c r="C6" s="6">
        <v>149040951</v>
      </c>
      <c r="D6" s="23">
        <v>45523143</v>
      </c>
      <c r="E6" s="24">
        <v>52705292</v>
      </c>
      <c r="F6" s="6">
        <v>62684251</v>
      </c>
      <c r="G6" s="25">
        <v>62684251</v>
      </c>
      <c r="H6" s="26">
        <v>40356649</v>
      </c>
      <c r="I6" s="24">
        <v>59832547</v>
      </c>
      <c r="J6" s="6">
        <v>63422501</v>
      </c>
      <c r="K6" s="25">
        <v>63422595</v>
      </c>
    </row>
    <row r="7" spans="1:11" ht="13.5">
      <c r="A7" s="22" t="s">
        <v>20</v>
      </c>
      <c r="B7" s="6">
        <v>577162</v>
      </c>
      <c r="C7" s="6">
        <v>429919</v>
      </c>
      <c r="D7" s="23">
        <v>437559</v>
      </c>
      <c r="E7" s="24">
        <v>178035</v>
      </c>
      <c r="F7" s="6">
        <v>624234</v>
      </c>
      <c r="G7" s="25">
        <v>624234</v>
      </c>
      <c r="H7" s="26">
        <v>435712</v>
      </c>
      <c r="I7" s="24">
        <v>0</v>
      </c>
      <c r="J7" s="6">
        <v>0</v>
      </c>
      <c r="K7" s="25">
        <v>3</v>
      </c>
    </row>
    <row r="8" spans="1:11" ht="13.5">
      <c r="A8" s="22" t="s">
        <v>21</v>
      </c>
      <c r="B8" s="6">
        <v>65949425</v>
      </c>
      <c r="C8" s="6">
        <v>2893366</v>
      </c>
      <c r="D8" s="23">
        <v>79140060</v>
      </c>
      <c r="E8" s="24">
        <v>92455000</v>
      </c>
      <c r="F8" s="6">
        <v>92455000</v>
      </c>
      <c r="G8" s="25">
        <v>92455000</v>
      </c>
      <c r="H8" s="26">
        <v>110587370</v>
      </c>
      <c r="I8" s="24">
        <v>95710000</v>
      </c>
      <c r="J8" s="6">
        <v>103325140</v>
      </c>
      <c r="K8" s="25">
        <v>110295147</v>
      </c>
    </row>
    <row r="9" spans="1:11" ht="13.5">
      <c r="A9" s="22" t="s">
        <v>22</v>
      </c>
      <c r="B9" s="6">
        <v>25979728</v>
      </c>
      <c r="C9" s="6">
        <v>29538796</v>
      </c>
      <c r="D9" s="23">
        <v>32791912</v>
      </c>
      <c r="E9" s="24">
        <v>28041167</v>
      </c>
      <c r="F9" s="6">
        <v>38232186</v>
      </c>
      <c r="G9" s="25">
        <v>38232186</v>
      </c>
      <c r="H9" s="26">
        <v>32078217</v>
      </c>
      <c r="I9" s="24">
        <v>39358883</v>
      </c>
      <c r="J9" s="6">
        <v>41720416</v>
      </c>
      <c r="K9" s="25">
        <v>41720502</v>
      </c>
    </row>
    <row r="10" spans="1:11" ht="25.5">
      <c r="A10" s="27" t="s">
        <v>106</v>
      </c>
      <c r="B10" s="28">
        <f>SUM(B5:B9)</f>
        <v>151343706</v>
      </c>
      <c r="C10" s="29">
        <f aca="true" t="shared" si="0" ref="C10:K10">SUM(C5:C9)</f>
        <v>192833647</v>
      </c>
      <c r="D10" s="30">
        <f t="shared" si="0"/>
        <v>176581942</v>
      </c>
      <c r="E10" s="28">
        <f t="shared" si="0"/>
        <v>199846872</v>
      </c>
      <c r="F10" s="29">
        <f t="shared" si="0"/>
        <v>203849427</v>
      </c>
      <c r="G10" s="31">
        <f t="shared" si="0"/>
        <v>203849427</v>
      </c>
      <c r="H10" s="32">
        <f t="shared" si="0"/>
        <v>198842451</v>
      </c>
      <c r="I10" s="28">
        <f t="shared" si="0"/>
        <v>216121983</v>
      </c>
      <c r="J10" s="29">
        <f t="shared" si="0"/>
        <v>230961840</v>
      </c>
      <c r="K10" s="31">
        <f t="shared" si="0"/>
        <v>237932041</v>
      </c>
    </row>
    <row r="11" spans="1:11" ht="13.5">
      <c r="A11" s="22" t="s">
        <v>23</v>
      </c>
      <c r="B11" s="6">
        <v>52249990</v>
      </c>
      <c r="C11" s="6">
        <v>7678525</v>
      </c>
      <c r="D11" s="23">
        <v>56682285</v>
      </c>
      <c r="E11" s="24">
        <v>66454798</v>
      </c>
      <c r="F11" s="6">
        <v>67324653</v>
      </c>
      <c r="G11" s="25">
        <v>67324653</v>
      </c>
      <c r="H11" s="26">
        <v>54979596</v>
      </c>
      <c r="I11" s="24">
        <v>61196737</v>
      </c>
      <c r="J11" s="6">
        <v>66380236</v>
      </c>
      <c r="K11" s="25">
        <v>66364628</v>
      </c>
    </row>
    <row r="12" spans="1:11" ht="13.5">
      <c r="A12" s="22" t="s">
        <v>24</v>
      </c>
      <c r="B12" s="6">
        <v>3757378</v>
      </c>
      <c r="C12" s="6">
        <v>5516913</v>
      </c>
      <c r="D12" s="23">
        <v>4139913</v>
      </c>
      <c r="E12" s="24">
        <v>4056916</v>
      </c>
      <c r="F12" s="6">
        <v>4065903</v>
      </c>
      <c r="G12" s="25">
        <v>4065903</v>
      </c>
      <c r="H12" s="26">
        <v>3917829</v>
      </c>
      <c r="I12" s="24">
        <v>4037206</v>
      </c>
      <c r="J12" s="6">
        <v>4279440</v>
      </c>
      <c r="K12" s="25">
        <v>4279443</v>
      </c>
    </row>
    <row r="13" spans="1:11" ht="13.5">
      <c r="A13" s="22" t="s">
        <v>107</v>
      </c>
      <c r="B13" s="6">
        <v>23384010</v>
      </c>
      <c r="C13" s="6">
        <v>41990283</v>
      </c>
      <c r="D13" s="23">
        <v>0</v>
      </c>
      <c r="E13" s="24">
        <v>17495339</v>
      </c>
      <c r="F13" s="6">
        <v>17495339</v>
      </c>
      <c r="G13" s="25">
        <v>17495339</v>
      </c>
      <c r="H13" s="26">
        <v>0</v>
      </c>
      <c r="I13" s="24">
        <v>31453239</v>
      </c>
      <c r="J13" s="6">
        <v>33340433</v>
      </c>
      <c r="K13" s="25">
        <v>33340440</v>
      </c>
    </row>
    <row r="14" spans="1:11" ht="13.5">
      <c r="A14" s="22" t="s">
        <v>25</v>
      </c>
      <c r="B14" s="6">
        <v>7396054</v>
      </c>
      <c r="C14" s="6">
        <v>1300947</v>
      </c>
      <c r="D14" s="23">
        <v>7875963</v>
      </c>
      <c r="E14" s="24">
        <v>108523</v>
      </c>
      <c r="F14" s="6">
        <v>173674</v>
      </c>
      <c r="G14" s="25">
        <v>173674</v>
      </c>
      <c r="H14" s="26">
        <v>4713943</v>
      </c>
      <c r="I14" s="24">
        <v>562940</v>
      </c>
      <c r="J14" s="6">
        <v>596716</v>
      </c>
      <c r="K14" s="25">
        <v>596717</v>
      </c>
    </row>
    <row r="15" spans="1:11" ht="13.5">
      <c r="A15" s="22" t="s">
        <v>26</v>
      </c>
      <c r="B15" s="6">
        <v>39612482</v>
      </c>
      <c r="C15" s="6">
        <v>33344305</v>
      </c>
      <c r="D15" s="23">
        <v>45250371</v>
      </c>
      <c r="E15" s="24">
        <v>38144098</v>
      </c>
      <c r="F15" s="6">
        <v>37403974</v>
      </c>
      <c r="G15" s="25">
        <v>37403974</v>
      </c>
      <c r="H15" s="26">
        <v>22487869</v>
      </c>
      <c r="I15" s="24">
        <v>37693657</v>
      </c>
      <c r="J15" s="6">
        <v>39955276</v>
      </c>
      <c r="K15" s="25">
        <v>39955310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72309811</v>
      </c>
      <c r="C17" s="6">
        <v>4302488</v>
      </c>
      <c r="D17" s="23">
        <v>26970863</v>
      </c>
      <c r="E17" s="24">
        <v>70076399</v>
      </c>
      <c r="F17" s="6">
        <v>46805885</v>
      </c>
      <c r="G17" s="25">
        <v>46805885</v>
      </c>
      <c r="H17" s="26">
        <v>38552942</v>
      </c>
      <c r="I17" s="24">
        <v>59865691</v>
      </c>
      <c r="J17" s="6">
        <v>63596216</v>
      </c>
      <c r="K17" s="25">
        <v>63596451</v>
      </c>
    </row>
    <row r="18" spans="1:11" ht="13.5">
      <c r="A18" s="33" t="s">
        <v>28</v>
      </c>
      <c r="B18" s="34">
        <f>SUM(B11:B17)</f>
        <v>198709725</v>
      </c>
      <c r="C18" s="35">
        <f aca="true" t="shared" si="1" ref="C18:K18">SUM(C11:C17)</f>
        <v>94133461</v>
      </c>
      <c r="D18" s="36">
        <f t="shared" si="1"/>
        <v>140919395</v>
      </c>
      <c r="E18" s="34">
        <f t="shared" si="1"/>
        <v>196336073</v>
      </c>
      <c r="F18" s="35">
        <f t="shared" si="1"/>
        <v>173269428</v>
      </c>
      <c r="G18" s="37">
        <f t="shared" si="1"/>
        <v>173269428</v>
      </c>
      <c r="H18" s="38">
        <f t="shared" si="1"/>
        <v>124652179</v>
      </c>
      <c r="I18" s="34">
        <f t="shared" si="1"/>
        <v>194809470</v>
      </c>
      <c r="J18" s="35">
        <f t="shared" si="1"/>
        <v>208148317</v>
      </c>
      <c r="K18" s="37">
        <f t="shared" si="1"/>
        <v>208132989</v>
      </c>
    </row>
    <row r="19" spans="1:11" ht="13.5">
      <c r="A19" s="33" t="s">
        <v>29</v>
      </c>
      <c r="B19" s="39">
        <f>+B10-B18</f>
        <v>-47366019</v>
      </c>
      <c r="C19" s="40">
        <f aca="true" t="shared" si="2" ref="C19:K19">+C10-C18</f>
        <v>98700186</v>
      </c>
      <c r="D19" s="41">
        <f t="shared" si="2"/>
        <v>35662547</v>
      </c>
      <c r="E19" s="39">
        <f t="shared" si="2"/>
        <v>3510799</v>
      </c>
      <c r="F19" s="40">
        <f t="shared" si="2"/>
        <v>30579999</v>
      </c>
      <c r="G19" s="42">
        <f t="shared" si="2"/>
        <v>30579999</v>
      </c>
      <c r="H19" s="43">
        <f t="shared" si="2"/>
        <v>74190272</v>
      </c>
      <c r="I19" s="39">
        <f t="shared" si="2"/>
        <v>21312513</v>
      </c>
      <c r="J19" s="40">
        <f t="shared" si="2"/>
        <v>22813523</v>
      </c>
      <c r="K19" s="42">
        <f t="shared" si="2"/>
        <v>29799052</v>
      </c>
    </row>
    <row r="20" spans="1:11" ht="25.5">
      <c r="A20" s="44" t="s">
        <v>30</v>
      </c>
      <c r="B20" s="45">
        <v>54648063</v>
      </c>
      <c r="C20" s="46">
        <v>0</v>
      </c>
      <c r="D20" s="47">
        <v>31084984</v>
      </c>
      <c r="E20" s="45">
        <v>23027024</v>
      </c>
      <c r="F20" s="46">
        <v>23027000</v>
      </c>
      <c r="G20" s="48">
        <v>23027000</v>
      </c>
      <c r="H20" s="49">
        <v>1500000</v>
      </c>
      <c r="I20" s="45">
        <v>26422000</v>
      </c>
      <c r="J20" s="46">
        <v>30774000</v>
      </c>
      <c r="K20" s="48">
        <v>31763004</v>
      </c>
    </row>
    <row r="21" spans="1:11" ht="63.75">
      <c r="A21" s="50" t="s">
        <v>108</v>
      </c>
      <c r="B21" s="51">
        <v>0</v>
      </c>
      <c r="C21" s="52">
        <v>117557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7282044</v>
      </c>
      <c r="C22" s="58">
        <f aca="true" t="shared" si="3" ref="C22:K22">SUM(C19:C21)</f>
        <v>98817743</v>
      </c>
      <c r="D22" s="59">
        <f t="shared" si="3"/>
        <v>66747531</v>
      </c>
      <c r="E22" s="57">
        <f t="shared" si="3"/>
        <v>26537823</v>
      </c>
      <c r="F22" s="58">
        <f t="shared" si="3"/>
        <v>53606999</v>
      </c>
      <c r="G22" s="60">
        <f t="shared" si="3"/>
        <v>53606999</v>
      </c>
      <c r="H22" s="61">
        <f t="shared" si="3"/>
        <v>75690272</v>
      </c>
      <c r="I22" s="57">
        <f t="shared" si="3"/>
        <v>47734513</v>
      </c>
      <c r="J22" s="58">
        <f t="shared" si="3"/>
        <v>53587523</v>
      </c>
      <c r="K22" s="60">
        <f t="shared" si="3"/>
        <v>61562056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7282044</v>
      </c>
      <c r="C24" s="40">
        <f aca="true" t="shared" si="4" ref="C24:K24">SUM(C22:C23)</f>
        <v>98817743</v>
      </c>
      <c r="D24" s="41">
        <f t="shared" si="4"/>
        <v>66747531</v>
      </c>
      <c r="E24" s="39">
        <f t="shared" si="4"/>
        <v>26537823</v>
      </c>
      <c r="F24" s="40">
        <f t="shared" si="4"/>
        <v>53606999</v>
      </c>
      <c r="G24" s="42">
        <f t="shared" si="4"/>
        <v>53606999</v>
      </c>
      <c r="H24" s="43">
        <f t="shared" si="4"/>
        <v>75690272</v>
      </c>
      <c r="I24" s="39">
        <f t="shared" si="4"/>
        <v>47734513</v>
      </c>
      <c r="J24" s="40">
        <f t="shared" si="4"/>
        <v>53587523</v>
      </c>
      <c r="K24" s="42">
        <f t="shared" si="4"/>
        <v>61562056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53440893</v>
      </c>
      <c r="C27" s="7">
        <v>10253579</v>
      </c>
      <c r="D27" s="69">
        <v>29308475</v>
      </c>
      <c r="E27" s="70">
        <v>23194611</v>
      </c>
      <c r="F27" s="7">
        <v>32249214</v>
      </c>
      <c r="G27" s="71">
        <v>32249214</v>
      </c>
      <c r="H27" s="72">
        <v>31989535</v>
      </c>
      <c r="I27" s="70">
        <v>26672000</v>
      </c>
      <c r="J27" s="7">
        <v>28272320</v>
      </c>
      <c r="K27" s="71">
        <v>28272329</v>
      </c>
    </row>
    <row r="28" spans="1:11" ht="13.5">
      <c r="A28" s="73" t="s">
        <v>34</v>
      </c>
      <c r="B28" s="6">
        <v>53369782</v>
      </c>
      <c r="C28" s="6">
        <v>0</v>
      </c>
      <c r="D28" s="23">
        <v>29308475</v>
      </c>
      <c r="E28" s="24">
        <v>23027061</v>
      </c>
      <c r="F28" s="6">
        <v>23027001</v>
      </c>
      <c r="G28" s="25">
        <v>23027001</v>
      </c>
      <c r="H28" s="26">
        <v>0</v>
      </c>
      <c r="I28" s="24">
        <v>26422000</v>
      </c>
      <c r="J28" s="6">
        <v>28007320</v>
      </c>
      <c r="K28" s="25">
        <v>28007327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71111</v>
      </c>
      <c r="C31" s="6">
        <v>0</v>
      </c>
      <c r="D31" s="23">
        <v>0</v>
      </c>
      <c r="E31" s="24">
        <v>167550</v>
      </c>
      <c r="F31" s="6">
        <v>9222213</v>
      </c>
      <c r="G31" s="25">
        <v>9222213</v>
      </c>
      <c r="H31" s="26">
        <v>0</v>
      </c>
      <c r="I31" s="24">
        <v>250000</v>
      </c>
      <c r="J31" s="6">
        <v>265000</v>
      </c>
      <c r="K31" s="25">
        <v>265002</v>
      </c>
    </row>
    <row r="32" spans="1:11" ht="13.5">
      <c r="A32" s="33" t="s">
        <v>37</v>
      </c>
      <c r="B32" s="7">
        <f>SUM(B28:B31)</f>
        <v>53440893</v>
      </c>
      <c r="C32" s="7">
        <f aca="true" t="shared" si="5" ref="C32:K32">SUM(C28:C31)</f>
        <v>0</v>
      </c>
      <c r="D32" s="69">
        <f t="shared" si="5"/>
        <v>29308475</v>
      </c>
      <c r="E32" s="70">
        <f t="shared" si="5"/>
        <v>23194611</v>
      </c>
      <c r="F32" s="7">
        <f t="shared" si="5"/>
        <v>32249214</v>
      </c>
      <c r="G32" s="71">
        <f t="shared" si="5"/>
        <v>32249214</v>
      </c>
      <c r="H32" s="72">
        <f t="shared" si="5"/>
        <v>0</v>
      </c>
      <c r="I32" s="70">
        <f t="shared" si="5"/>
        <v>26672000</v>
      </c>
      <c r="J32" s="7">
        <f t="shared" si="5"/>
        <v>28272320</v>
      </c>
      <c r="K32" s="71">
        <f t="shared" si="5"/>
        <v>28272329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111047138</v>
      </c>
      <c r="C35" s="6">
        <v>190409243</v>
      </c>
      <c r="D35" s="23">
        <v>66878532</v>
      </c>
      <c r="E35" s="24">
        <v>122610218</v>
      </c>
      <c r="F35" s="6">
        <v>251820871</v>
      </c>
      <c r="G35" s="25">
        <v>251820871</v>
      </c>
      <c r="H35" s="26">
        <v>90958948</v>
      </c>
      <c r="I35" s="24">
        <v>246640257</v>
      </c>
      <c r="J35" s="6">
        <v>257464813</v>
      </c>
      <c r="K35" s="25">
        <v>257480180</v>
      </c>
    </row>
    <row r="36" spans="1:11" ht="13.5">
      <c r="A36" s="22" t="s">
        <v>40</v>
      </c>
      <c r="B36" s="6">
        <v>676345847</v>
      </c>
      <c r="C36" s="6">
        <v>115632988</v>
      </c>
      <c r="D36" s="23">
        <v>58658080</v>
      </c>
      <c r="E36" s="24">
        <v>23194623</v>
      </c>
      <c r="F36" s="6">
        <v>752842768</v>
      </c>
      <c r="G36" s="25">
        <v>752842768</v>
      </c>
      <c r="H36" s="26">
        <v>18510948</v>
      </c>
      <c r="I36" s="24">
        <v>616095704</v>
      </c>
      <c r="J36" s="6">
        <v>653061448</v>
      </c>
      <c r="K36" s="25">
        <v>653061436</v>
      </c>
    </row>
    <row r="37" spans="1:11" ht="13.5">
      <c r="A37" s="22" t="s">
        <v>41</v>
      </c>
      <c r="B37" s="6">
        <v>113277672</v>
      </c>
      <c r="C37" s="6">
        <v>235765457</v>
      </c>
      <c r="D37" s="23">
        <v>58789081</v>
      </c>
      <c r="E37" s="24">
        <v>31695406</v>
      </c>
      <c r="F37" s="6">
        <v>190293038</v>
      </c>
      <c r="G37" s="25">
        <v>190293038</v>
      </c>
      <c r="H37" s="26">
        <v>34211252</v>
      </c>
      <c r="I37" s="24">
        <v>141528409</v>
      </c>
      <c r="J37" s="6">
        <v>144270770</v>
      </c>
      <c r="K37" s="25">
        <v>144270742</v>
      </c>
    </row>
    <row r="38" spans="1:11" ht="13.5">
      <c r="A38" s="22" t="s">
        <v>42</v>
      </c>
      <c r="B38" s="6">
        <v>18097266</v>
      </c>
      <c r="C38" s="6">
        <v>-41517156</v>
      </c>
      <c r="D38" s="23">
        <v>0</v>
      </c>
      <c r="E38" s="24">
        <v>-6231088</v>
      </c>
      <c r="F38" s="6">
        <v>20759204</v>
      </c>
      <c r="G38" s="25">
        <v>20759204</v>
      </c>
      <c r="H38" s="26">
        <v>-100473</v>
      </c>
      <c r="I38" s="24">
        <v>20095499</v>
      </c>
      <c r="J38" s="6">
        <v>21301228</v>
      </c>
      <c r="K38" s="25">
        <v>21301228</v>
      </c>
    </row>
    <row r="39" spans="1:11" ht="13.5">
      <c r="A39" s="22" t="s">
        <v>43</v>
      </c>
      <c r="B39" s="6">
        <v>656018047</v>
      </c>
      <c r="C39" s="6">
        <v>12976187</v>
      </c>
      <c r="D39" s="23">
        <v>0</v>
      </c>
      <c r="E39" s="24">
        <v>21308419</v>
      </c>
      <c r="F39" s="6">
        <v>793611397</v>
      </c>
      <c r="G39" s="25">
        <v>793611397</v>
      </c>
      <c r="H39" s="26">
        <v>0</v>
      </c>
      <c r="I39" s="24">
        <v>701112053</v>
      </c>
      <c r="J39" s="6">
        <v>744954263</v>
      </c>
      <c r="K39" s="25">
        <v>744969646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55136720</v>
      </c>
      <c r="C42" s="6">
        <v>0</v>
      </c>
      <c r="D42" s="23">
        <v>0</v>
      </c>
      <c r="E42" s="24">
        <v>188093195</v>
      </c>
      <c r="F42" s="6">
        <v>181255154</v>
      </c>
      <c r="G42" s="25">
        <v>181255154</v>
      </c>
      <c r="H42" s="26">
        <v>20415</v>
      </c>
      <c r="I42" s="24">
        <v>18637856</v>
      </c>
      <c r="J42" s="6">
        <v>19963858</v>
      </c>
      <c r="K42" s="25">
        <v>19963832</v>
      </c>
    </row>
    <row r="43" spans="1:11" ht="13.5">
      <c r="A43" s="22" t="s">
        <v>46</v>
      </c>
      <c r="B43" s="6">
        <v>-53501773</v>
      </c>
      <c r="C43" s="6">
        <v>-755343</v>
      </c>
      <c r="D43" s="23">
        <v>-29340096</v>
      </c>
      <c r="E43" s="24">
        <v>29349593</v>
      </c>
      <c r="F43" s="6">
        <v>-9497</v>
      </c>
      <c r="G43" s="25">
        <v>-9497</v>
      </c>
      <c r="H43" s="26">
        <v>0</v>
      </c>
      <c r="I43" s="24">
        <v>-26672000</v>
      </c>
      <c r="J43" s="6">
        <v>-28272890</v>
      </c>
      <c r="K43" s="25">
        <v>-28272320</v>
      </c>
    </row>
    <row r="44" spans="1:11" ht="13.5">
      <c r="A44" s="22" t="s">
        <v>47</v>
      </c>
      <c r="B44" s="6">
        <v>-114981</v>
      </c>
      <c r="C44" s="6">
        <v>557476</v>
      </c>
      <c r="D44" s="23">
        <v>-541696</v>
      </c>
      <c r="E44" s="24">
        <v>-15792</v>
      </c>
      <c r="F44" s="6">
        <v>571571</v>
      </c>
      <c r="G44" s="25">
        <v>571571</v>
      </c>
      <c r="H44" s="26">
        <v>-132523</v>
      </c>
      <c r="I44" s="24">
        <v>684163</v>
      </c>
      <c r="J44" s="6">
        <v>192309</v>
      </c>
      <c r="K44" s="25">
        <v>123980</v>
      </c>
    </row>
    <row r="45" spans="1:11" ht="13.5">
      <c r="A45" s="33" t="s">
        <v>48</v>
      </c>
      <c r="B45" s="7">
        <v>1997285</v>
      </c>
      <c r="C45" s="7">
        <v>-197867</v>
      </c>
      <c r="D45" s="69">
        <v>-29881792</v>
      </c>
      <c r="E45" s="70">
        <v>217426996</v>
      </c>
      <c r="F45" s="7">
        <v>181525742</v>
      </c>
      <c r="G45" s="71">
        <v>181525742</v>
      </c>
      <c r="H45" s="72">
        <v>-34326555</v>
      </c>
      <c r="I45" s="70">
        <v>-138664</v>
      </c>
      <c r="J45" s="7">
        <v>-472728</v>
      </c>
      <c r="K45" s="71">
        <v>-540513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1997300</v>
      </c>
      <c r="C48" s="6">
        <v>-192797376</v>
      </c>
      <c r="D48" s="23">
        <v>96393785</v>
      </c>
      <c r="E48" s="24">
        <v>45558460</v>
      </c>
      <c r="F48" s="6">
        <v>25523189</v>
      </c>
      <c r="G48" s="25">
        <v>25523189</v>
      </c>
      <c r="H48" s="26">
        <v>7517477</v>
      </c>
      <c r="I48" s="24">
        <v>15922222</v>
      </c>
      <c r="J48" s="6">
        <v>15167275</v>
      </c>
      <c r="K48" s="25">
        <v>15182646</v>
      </c>
    </row>
    <row r="49" spans="1:11" ht="13.5">
      <c r="A49" s="22" t="s">
        <v>51</v>
      </c>
      <c r="B49" s="6">
        <f>+B75</f>
        <v>68853867.91945426</v>
      </c>
      <c r="C49" s="6">
        <f aca="true" t="shared" si="6" ref="C49:K49">+C75</f>
        <v>-31121651</v>
      </c>
      <c r="D49" s="23">
        <f t="shared" si="6"/>
        <v>58773301</v>
      </c>
      <c r="E49" s="24">
        <f t="shared" si="6"/>
        <v>-35932907.82600808</v>
      </c>
      <c r="F49" s="6">
        <f t="shared" si="6"/>
        <v>-8908357.54282248</v>
      </c>
      <c r="G49" s="25">
        <f t="shared" si="6"/>
        <v>-8908357.54282248</v>
      </c>
      <c r="H49" s="26">
        <f t="shared" si="6"/>
        <v>34048681.57980293</v>
      </c>
      <c r="I49" s="24">
        <f t="shared" si="6"/>
        <v>-21476438.816421658</v>
      </c>
      <c r="J49" s="6">
        <f t="shared" si="6"/>
        <v>-26472179.148121923</v>
      </c>
      <c r="K49" s="25">
        <f t="shared" si="6"/>
        <v>-26471856.26882574</v>
      </c>
    </row>
    <row r="50" spans="1:11" ht="13.5">
      <c r="A50" s="33" t="s">
        <v>52</v>
      </c>
      <c r="B50" s="7">
        <f>+B48-B49</f>
        <v>-66856567.91945426</v>
      </c>
      <c r="C50" s="7">
        <f aca="true" t="shared" si="7" ref="C50:K50">+C48-C49</f>
        <v>-161675725</v>
      </c>
      <c r="D50" s="69">
        <f t="shared" si="7"/>
        <v>37620484</v>
      </c>
      <c r="E50" s="70">
        <f t="shared" si="7"/>
        <v>81491367.82600808</v>
      </c>
      <c r="F50" s="7">
        <f t="shared" si="7"/>
        <v>34431546.54282248</v>
      </c>
      <c r="G50" s="71">
        <f t="shared" si="7"/>
        <v>34431546.54282248</v>
      </c>
      <c r="H50" s="72">
        <f t="shared" si="7"/>
        <v>-26531204.57980293</v>
      </c>
      <c r="I50" s="70">
        <f t="shared" si="7"/>
        <v>37398660.81642166</v>
      </c>
      <c r="J50" s="7">
        <f t="shared" si="7"/>
        <v>41639454.14812192</v>
      </c>
      <c r="K50" s="71">
        <f t="shared" si="7"/>
        <v>41654502.26882574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676336338</v>
      </c>
      <c r="C53" s="6">
        <v>114512427</v>
      </c>
      <c r="D53" s="23">
        <v>29308475</v>
      </c>
      <c r="E53" s="24">
        <v>23194611</v>
      </c>
      <c r="F53" s="6">
        <v>752833259</v>
      </c>
      <c r="G53" s="25">
        <v>752833259</v>
      </c>
      <c r="H53" s="26">
        <v>18510948</v>
      </c>
      <c r="I53" s="24">
        <v>591971068</v>
      </c>
      <c r="J53" s="6">
        <v>627489334</v>
      </c>
      <c r="K53" s="25">
        <v>627489322</v>
      </c>
    </row>
    <row r="54" spans="1:11" ht="13.5">
      <c r="A54" s="22" t="s">
        <v>55</v>
      </c>
      <c r="B54" s="6">
        <v>23384010</v>
      </c>
      <c r="C54" s="6">
        <v>0</v>
      </c>
      <c r="D54" s="23">
        <v>0</v>
      </c>
      <c r="E54" s="24">
        <v>17495339</v>
      </c>
      <c r="F54" s="6">
        <v>17495339</v>
      </c>
      <c r="G54" s="25">
        <v>17495339</v>
      </c>
      <c r="H54" s="26">
        <v>0</v>
      </c>
      <c r="I54" s="24">
        <v>31453239</v>
      </c>
      <c r="J54" s="6">
        <v>33340433</v>
      </c>
      <c r="K54" s="25">
        <v>33340440</v>
      </c>
    </row>
    <row r="55" spans="1:11" ht="13.5">
      <c r="A55" s="22" t="s">
        <v>56</v>
      </c>
      <c r="B55" s="6">
        <v>0</v>
      </c>
      <c r="C55" s="6">
        <v>10253579</v>
      </c>
      <c r="D55" s="23">
        <v>0</v>
      </c>
      <c r="E55" s="24">
        <v>6143319</v>
      </c>
      <c r="F55" s="6">
        <v>6143307</v>
      </c>
      <c r="G55" s="25">
        <v>6143307</v>
      </c>
      <c r="H55" s="26">
        <v>9721111</v>
      </c>
      <c r="I55" s="24">
        <v>0</v>
      </c>
      <c r="J55" s="6">
        <v>0</v>
      </c>
      <c r="K55" s="25">
        <v>1</v>
      </c>
    </row>
    <row r="56" spans="1:11" ht="13.5">
      <c r="A56" s="22" t="s">
        <v>57</v>
      </c>
      <c r="B56" s="6">
        <v>0</v>
      </c>
      <c r="C56" s="6">
        <v>0</v>
      </c>
      <c r="D56" s="23">
        <v>0</v>
      </c>
      <c r="E56" s="24">
        <v>0</v>
      </c>
      <c r="F56" s="6">
        <v>3245640</v>
      </c>
      <c r="G56" s="25">
        <v>3245640</v>
      </c>
      <c r="H56" s="26">
        <v>845876</v>
      </c>
      <c r="I56" s="24">
        <v>1730845</v>
      </c>
      <c r="J56" s="6">
        <v>1834695</v>
      </c>
      <c r="K56" s="25">
        <v>1834706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5789189</v>
      </c>
      <c r="E59" s="24">
        <v>8026295</v>
      </c>
      <c r="F59" s="6">
        <v>8026295</v>
      </c>
      <c r="G59" s="25">
        <v>8026295</v>
      </c>
      <c r="H59" s="26">
        <v>352950</v>
      </c>
      <c r="I59" s="24">
        <v>5511334</v>
      </c>
      <c r="J59" s="6">
        <v>6192539</v>
      </c>
      <c r="K59" s="25">
        <v>6192539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2514961</v>
      </c>
      <c r="I60" s="24">
        <v>2514961</v>
      </c>
      <c r="J60" s="6">
        <v>2825811</v>
      </c>
      <c r="K60" s="25">
        <v>2825811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0.40267644384350215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0.8777002452145735</v>
      </c>
      <c r="F70" s="5">
        <f t="shared" si="8"/>
        <v>0.8815847386021279</v>
      </c>
      <c r="G70" s="5">
        <f t="shared" si="8"/>
        <v>0.8815847386021279</v>
      </c>
      <c r="H70" s="5">
        <f t="shared" si="8"/>
        <v>0.00036010175560145205</v>
      </c>
      <c r="I70" s="5">
        <f t="shared" si="8"/>
        <v>0.9021968822553122</v>
      </c>
      <c r="J70" s="5">
        <f t="shared" si="8"/>
        <v>0.9021969037340534</v>
      </c>
      <c r="K70" s="5">
        <f t="shared" si="8"/>
        <v>0.9021950805461455</v>
      </c>
    </row>
    <row r="71" spans="1:11" ht="12.75" hidden="1">
      <c r="A71" s="2" t="s">
        <v>112</v>
      </c>
      <c r="B71" s="2">
        <f>+B83</f>
        <v>24375247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71861195</v>
      </c>
      <c r="F71" s="2">
        <f t="shared" si="9"/>
        <v>65023154</v>
      </c>
      <c r="G71" s="2">
        <f t="shared" si="9"/>
        <v>65023154</v>
      </c>
      <c r="H71" s="2">
        <f t="shared" si="9"/>
        <v>20415</v>
      </c>
      <c r="I71" s="2">
        <f t="shared" si="9"/>
        <v>74137372</v>
      </c>
      <c r="J71" s="2">
        <f t="shared" si="9"/>
        <v>78585615</v>
      </c>
      <c r="K71" s="2">
        <f t="shared" si="9"/>
        <v>78585624</v>
      </c>
    </row>
    <row r="72" spans="1:11" ht="12.75" hidden="1">
      <c r="A72" s="2" t="s">
        <v>113</v>
      </c>
      <c r="B72" s="2">
        <f>+B77</f>
        <v>60533084</v>
      </c>
      <c r="C72" s="2">
        <f aca="true" t="shared" si="10" ref="C72:K72">+C77</f>
        <v>160281212</v>
      </c>
      <c r="D72" s="2">
        <f t="shared" si="10"/>
        <v>65031563</v>
      </c>
      <c r="E72" s="2">
        <f t="shared" si="10"/>
        <v>81874416</v>
      </c>
      <c r="F72" s="2">
        <f t="shared" si="10"/>
        <v>73757123</v>
      </c>
      <c r="G72" s="2">
        <f t="shared" si="10"/>
        <v>73757123</v>
      </c>
      <c r="H72" s="2">
        <f t="shared" si="10"/>
        <v>56692309</v>
      </c>
      <c r="I72" s="2">
        <f t="shared" si="10"/>
        <v>82174272</v>
      </c>
      <c r="J72" s="2">
        <f t="shared" si="10"/>
        <v>87104727</v>
      </c>
      <c r="K72" s="2">
        <f t="shared" si="10"/>
        <v>87104913</v>
      </c>
    </row>
    <row r="73" spans="1:11" ht="12.75" hidden="1">
      <c r="A73" s="2" t="s">
        <v>114</v>
      </c>
      <c r="B73" s="2">
        <f>+B74</f>
        <v>89414290.83333337</v>
      </c>
      <c r="C73" s="2">
        <f aca="true" t="shared" si="11" ref="C73:K73">+(C78+C80+C81+C82)-(B78+B80+B81+B82)</f>
        <v>276344401</v>
      </c>
      <c r="D73" s="2">
        <f t="shared" si="11"/>
        <v>-384009439</v>
      </c>
      <c r="E73" s="2">
        <f t="shared" si="11"/>
        <v>77217382</v>
      </c>
      <c r="F73" s="2">
        <f>+(F78+F80+F81+F82)-(D78+D80+D81+D82)</f>
        <v>224963796</v>
      </c>
      <c r="G73" s="2">
        <f>+(G78+G80+G81+G82)-(D78+D80+D81+D82)</f>
        <v>224963796</v>
      </c>
      <c r="H73" s="2">
        <f>+(H78+H80+H81+H82)-(D78+D80+D81+D82)</f>
        <v>83607119</v>
      </c>
      <c r="I73" s="2">
        <f>+(I78+I80+I81+I82)-(E78+E80+E81+E82)</f>
        <v>100473764</v>
      </c>
      <c r="J73" s="2">
        <f t="shared" si="11"/>
        <v>8387950</v>
      </c>
      <c r="K73" s="2">
        <f t="shared" si="11"/>
        <v>-11</v>
      </c>
    </row>
    <row r="74" spans="1:11" ht="12.75" hidden="1">
      <c r="A74" s="2" t="s">
        <v>115</v>
      </c>
      <c r="B74" s="2">
        <f>+TREND(C74:E74)</f>
        <v>89414290.83333337</v>
      </c>
      <c r="C74" s="2">
        <f>+C73</f>
        <v>276344401</v>
      </c>
      <c r="D74" s="2">
        <f aca="true" t="shared" si="12" ref="D74:K74">+D73</f>
        <v>-384009439</v>
      </c>
      <c r="E74" s="2">
        <f t="shared" si="12"/>
        <v>77217382</v>
      </c>
      <c r="F74" s="2">
        <f t="shared" si="12"/>
        <v>224963796</v>
      </c>
      <c r="G74" s="2">
        <f t="shared" si="12"/>
        <v>224963796</v>
      </c>
      <c r="H74" s="2">
        <f t="shared" si="12"/>
        <v>83607119</v>
      </c>
      <c r="I74" s="2">
        <f t="shared" si="12"/>
        <v>100473764</v>
      </c>
      <c r="J74" s="2">
        <f t="shared" si="12"/>
        <v>8387950</v>
      </c>
      <c r="K74" s="2">
        <f t="shared" si="12"/>
        <v>-11</v>
      </c>
    </row>
    <row r="75" spans="1:11" ht="12.75" hidden="1">
      <c r="A75" s="2" t="s">
        <v>116</v>
      </c>
      <c r="B75" s="2">
        <f>+B84-(((B80+B81+B78)*B70)-B79)</f>
        <v>68853867.91945426</v>
      </c>
      <c r="C75" s="2">
        <f aca="true" t="shared" si="13" ref="C75:K75">+C84-(((C80+C81+C78)*C70)-C79)</f>
        <v>-31121651</v>
      </c>
      <c r="D75" s="2">
        <f t="shared" si="13"/>
        <v>58773301</v>
      </c>
      <c r="E75" s="2">
        <f t="shared" si="13"/>
        <v>-35932907.82600808</v>
      </c>
      <c r="F75" s="2">
        <f t="shared" si="13"/>
        <v>-8908357.54282248</v>
      </c>
      <c r="G75" s="2">
        <f t="shared" si="13"/>
        <v>-8908357.54282248</v>
      </c>
      <c r="H75" s="2">
        <f t="shared" si="13"/>
        <v>34048681.57980293</v>
      </c>
      <c r="I75" s="2">
        <f t="shared" si="13"/>
        <v>-21476438.816421658</v>
      </c>
      <c r="J75" s="2">
        <f t="shared" si="13"/>
        <v>-26472179.148121923</v>
      </c>
      <c r="K75" s="2">
        <f t="shared" si="13"/>
        <v>-26471856.26882574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60533084</v>
      </c>
      <c r="C77" s="3">
        <v>160281212</v>
      </c>
      <c r="D77" s="3">
        <v>65031563</v>
      </c>
      <c r="E77" s="3">
        <v>81874416</v>
      </c>
      <c r="F77" s="3">
        <v>73757123</v>
      </c>
      <c r="G77" s="3">
        <v>73757123</v>
      </c>
      <c r="H77" s="3">
        <v>56692309</v>
      </c>
      <c r="I77" s="3">
        <v>82174272</v>
      </c>
      <c r="J77" s="3">
        <v>87104727</v>
      </c>
      <c r="K77" s="3">
        <v>87104913</v>
      </c>
    </row>
    <row r="78" spans="1:11" ht="12.75" hidden="1">
      <c r="A78" s="1" t="s">
        <v>67</v>
      </c>
      <c r="B78" s="3">
        <v>0</v>
      </c>
      <c r="C78" s="3">
        <v>745834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112141340</v>
      </c>
      <c r="C79" s="3">
        <v>-31121651</v>
      </c>
      <c r="D79" s="3">
        <v>58773301</v>
      </c>
      <c r="E79" s="3">
        <v>31695418</v>
      </c>
      <c r="F79" s="3">
        <v>189270259</v>
      </c>
      <c r="G79" s="3">
        <v>189270259</v>
      </c>
      <c r="H79" s="3">
        <v>34078729</v>
      </c>
      <c r="I79" s="3">
        <v>138686512</v>
      </c>
      <c r="J79" s="3">
        <v>141258358</v>
      </c>
      <c r="K79" s="3">
        <v>141258332</v>
      </c>
    </row>
    <row r="80" spans="1:11" ht="12.75" hidden="1">
      <c r="A80" s="1" t="s">
        <v>69</v>
      </c>
      <c r="B80" s="3">
        <v>53758866</v>
      </c>
      <c r="C80" s="3">
        <v>352248474</v>
      </c>
      <c r="D80" s="3">
        <v>0</v>
      </c>
      <c r="E80" s="3">
        <v>77051674</v>
      </c>
      <c r="F80" s="3">
        <v>175861548</v>
      </c>
      <c r="G80" s="3">
        <v>175861548</v>
      </c>
      <c r="H80" s="3">
        <v>78713379</v>
      </c>
      <c r="I80" s="3">
        <v>89044849</v>
      </c>
      <c r="J80" s="3">
        <v>92123960</v>
      </c>
      <c r="K80" s="3">
        <v>92123934</v>
      </c>
    </row>
    <row r="81" spans="1:11" ht="12.75" hidden="1">
      <c r="A81" s="1" t="s">
        <v>70</v>
      </c>
      <c r="B81" s="3">
        <v>53740524</v>
      </c>
      <c r="C81" s="3">
        <v>30849483</v>
      </c>
      <c r="D81" s="3">
        <v>-165648</v>
      </c>
      <c r="E81" s="3">
        <v>60</v>
      </c>
      <c r="F81" s="3">
        <v>48936600</v>
      </c>
      <c r="G81" s="3">
        <v>48936600</v>
      </c>
      <c r="H81" s="3">
        <v>4728092</v>
      </c>
      <c r="I81" s="3">
        <v>88480649</v>
      </c>
      <c r="J81" s="3">
        <v>93789488</v>
      </c>
      <c r="K81" s="3">
        <v>93789503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24375247</v>
      </c>
      <c r="C83" s="3">
        <v>0</v>
      </c>
      <c r="D83" s="3">
        <v>0</v>
      </c>
      <c r="E83" s="3">
        <v>71861195</v>
      </c>
      <c r="F83" s="3">
        <v>65023154</v>
      </c>
      <c r="G83" s="3">
        <v>65023154</v>
      </c>
      <c r="H83" s="3">
        <v>20415</v>
      </c>
      <c r="I83" s="3">
        <v>74137372</v>
      </c>
      <c r="J83" s="3">
        <v>78585615</v>
      </c>
      <c r="K83" s="3">
        <v>78585624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36636136</v>
      </c>
      <c r="C5" s="6">
        <v>38408384</v>
      </c>
      <c r="D5" s="23">
        <v>43409469</v>
      </c>
      <c r="E5" s="24">
        <v>47524764</v>
      </c>
      <c r="F5" s="6">
        <v>47524764</v>
      </c>
      <c r="G5" s="25">
        <v>47524764</v>
      </c>
      <c r="H5" s="26">
        <v>43198419</v>
      </c>
      <c r="I5" s="24">
        <v>49853484</v>
      </c>
      <c r="J5" s="6">
        <v>52146744</v>
      </c>
      <c r="K5" s="25">
        <v>54545484</v>
      </c>
    </row>
    <row r="6" spans="1:11" ht="13.5">
      <c r="A6" s="22" t="s">
        <v>19</v>
      </c>
      <c r="B6" s="6">
        <v>122671589</v>
      </c>
      <c r="C6" s="6">
        <v>137161579</v>
      </c>
      <c r="D6" s="23">
        <v>142326756</v>
      </c>
      <c r="E6" s="24">
        <v>151480353</v>
      </c>
      <c r="F6" s="6">
        <v>161480353</v>
      </c>
      <c r="G6" s="25">
        <v>161480353</v>
      </c>
      <c r="H6" s="26">
        <v>131337715</v>
      </c>
      <c r="I6" s="24">
        <v>170870556</v>
      </c>
      <c r="J6" s="6">
        <v>178730592</v>
      </c>
      <c r="K6" s="25">
        <v>186952188</v>
      </c>
    </row>
    <row r="7" spans="1:11" ht="13.5">
      <c r="A7" s="22" t="s">
        <v>20</v>
      </c>
      <c r="B7" s="6">
        <v>176099</v>
      </c>
      <c r="C7" s="6">
        <v>2155587</v>
      </c>
      <c r="D7" s="23">
        <v>2835635</v>
      </c>
      <c r="E7" s="24">
        <v>3200000</v>
      </c>
      <c r="F7" s="6">
        <v>3200000</v>
      </c>
      <c r="G7" s="25">
        <v>3200000</v>
      </c>
      <c r="H7" s="26">
        <v>3031537</v>
      </c>
      <c r="I7" s="24">
        <v>3356796</v>
      </c>
      <c r="J7" s="6">
        <v>3511212</v>
      </c>
      <c r="K7" s="25">
        <v>3672732</v>
      </c>
    </row>
    <row r="8" spans="1:11" ht="13.5">
      <c r="A8" s="22" t="s">
        <v>21</v>
      </c>
      <c r="B8" s="6">
        <v>123106185</v>
      </c>
      <c r="C8" s="6">
        <v>155051808</v>
      </c>
      <c r="D8" s="23">
        <v>161688944</v>
      </c>
      <c r="E8" s="24">
        <v>177219072</v>
      </c>
      <c r="F8" s="6">
        <v>177023072</v>
      </c>
      <c r="G8" s="25">
        <v>177023072</v>
      </c>
      <c r="H8" s="26">
        <v>174153820</v>
      </c>
      <c r="I8" s="24">
        <v>183601032</v>
      </c>
      <c r="J8" s="6">
        <v>199724964</v>
      </c>
      <c r="K8" s="25">
        <v>227414028</v>
      </c>
    </row>
    <row r="9" spans="1:11" ht="13.5">
      <c r="A9" s="22" t="s">
        <v>22</v>
      </c>
      <c r="B9" s="6">
        <v>48348402</v>
      </c>
      <c r="C9" s="6">
        <v>17921732</v>
      </c>
      <c r="D9" s="23">
        <v>25015093</v>
      </c>
      <c r="E9" s="24">
        <v>43971261</v>
      </c>
      <c r="F9" s="6">
        <v>24768081</v>
      </c>
      <c r="G9" s="25">
        <v>24768081</v>
      </c>
      <c r="H9" s="26">
        <v>15961546</v>
      </c>
      <c r="I9" s="24">
        <v>24310092</v>
      </c>
      <c r="J9" s="6">
        <v>25428384</v>
      </c>
      <c r="K9" s="25">
        <v>26598060</v>
      </c>
    </row>
    <row r="10" spans="1:11" ht="25.5">
      <c r="A10" s="27" t="s">
        <v>106</v>
      </c>
      <c r="B10" s="28">
        <f>SUM(B5:B9)</f>
        <v>330938411</v>
      </c>
      <c r="C10" s="29">
        <f aca="true" t="shared" si="0" ref="C10:K10">SUM(C5:C9)</f>
        <v>350699090</v>
      </c>
      <c r="D10" s="30">
        <f t="shared" si="0"/>
        <v>375275897</v>
      </c>
      <c r="E10" s="28">
        <f t="shared" si="0"/>
        <v>423395450</v>
      </c>
      <c r="F10" s="29">
        <f t="shared" si="0"/>
        <v>413996270</v>
      </c>
      <c r="G10" s="31">
        <f t="shared" si="0"/>
        <v>413996270</v>
      </c>
      <c r="H10" s="32">
        <f t="shared" si="0"/>
        <v>367683037</v>
      </c>
      <c r="I10" s="28">
        <f t="shared" si="0"/>
        <v>431991960</v>
      </c>
      <c r="J10" s="29">
        <f t="shared" si="0"/>
        <v>459541896</v>
      </c>
      <c r="K10" s="31">
        <f t="shared" si="0"/>
        <v>499182492</v>
      </c>
    </row>
    <row r="11" spans="1:11" ht="13.5">
      <c r="A11" s="22" t="s">
        <v>23</v>
      </c>
      <c r="B11" s="6">
        <v>103870213</v>
      </c>
      <c r="C11" s="6">
        <v>110073952</v>
      </c>
      <c r="D11" s="23">
        <v>131462500</v>
      </c>
      <c r="E11" s="24">
        <v>144825669</v>
      </c>
      <c r="F11" s="6">
        <v>133912890</v>
      </c>
      <c r="G11" s="25">
        <v>133912890</v>
      </c>
      <c r="H11" s="26">
        <v>106927544</v>
      </c>
      <c r="I11" s="24">
        <v>156254196</v>
      </c>
      <c r="J11" s="6">
        <v>163448124</v>
      </c>
      <c r="K11" s="25">
        <v>170973612</v>
      </c>
    </row>
    <row r="12" spans="1:11" ht="13.5">
      <c r="A12" s="22" t="s">
        <v>24</v>
      </c>
      <c r="B12" s="6">
        <v>7815297</v>
      </c>
      <c r="C12" s="6">
        <v>9646663</v>
      </c>
      <c r="D12" s="23">
        <v>9814878</v>
      </c>
      <c r="E12" s="24">
        <v>9042055</v>
      </c>
      <c r="F12" s="6">
        <v>9967987</v>
      </c>
      <c r="G12" s="25">
        <v>9967987</v>
      </c>
      <c r="H12" s="26">
        <v>7925215</v>
      </c>
      <c r="I12" s="24">
        <v>10456416</v>
      </c>
      <c r="J12" s="6">
        <v>10937412</v>
      </c>
      <c r="K12" s="25">
        <v>11440524</v>
      </c>
    </row>
    <row r="13" spans="1:11" ht="13.5">
      <c r="A13" s="22" t="s">
        <v>107</v>
      </c>
      <c r="B13" s="6">
        <v>72056271</v>
      </c>
      <c r="C13" s="6">
        <v>15681064</v>
      </c>
      <c r="D13" s="23">
        <v>74260662</v>
      </c>
      <c r="E13" s="24">
        <v>40952708</v>
      </c>
      <c r="F13" s="6">
        <v>40952708</v>
      </c>
      <c r="G13" s="25">
        <v>40952708</v>
      </c>
      <c r="H13" s="26">
        <v>51391706</v>
      </c>
      <c r="I13" s="24">
        <v>42959400</v>
      </c>
      <c r="J13" s="6">
        <v>44935512</v>
      </c>
      <c r="K13" s="25">
        <v>47002560</v>
      </c>
    </row>
    <row r="14" spans="1:11" ht="13.5">
      <c r="A14" s="22" t="s">
        <v>25</v>
      </c>
      <c r="B14" s="6">
        <v>2763397</v>
      </c>
      <c r="C14" s="6">
        <v>7744321</v>
      </c>
      <c r="D14" s="23">
        <v>18253426</v>
      </c>
      <c r="E14" s="24">
        <v>5987100</v>
      </c>
      <c r="F14" s="6">
        <v>5787100</v>
      </c>
      <c r="G14" s="25">
        <v>5787100</v>
      </c>
      <c r="H14" s="26">
        <v>2803783</v>
      </c>
      <c r="I14" s="24">
        <v>6065184</v>
      </c>
      <c r="J14" s="6">
        <v>6344184</v>
      </c>
      <c r="K14" s="25">
        <v>6636000</v>
      </c>
    </row>
    <row r="15" spans="1:11" ht="13.5">
      <c r="A15" s="22" t="s">
        <v>26</v>
      </c>
      <c r="B15" s="6">
        <v>114849541</v>
      </c>
      <c r="C15" s="6">
        <v>111697071</v>
      </c>
      <c r="D15" s="23">
        <v>117990178</v>
      </c>
      <c r="E15" s="24">
        <v>126952504</v>
      </c>
      <c r="F15" s="6">
        <v>129403904</v>
      </c>
      <c r="G15" s="25">
        <v>129403904</v>
      </c>
      <c r="H15" s="26">
        <v>100203197</v>
      </c>
      <c r="I15" s="24">
        <v>140268660</v>
      </c>
      <c r="J15" s="6">
        <v>146721036</v>
      </c>
      <c r="K15" s="25">
        <v>153470172</v>
      </c>
    </row>
    <row r="16" spans="1:11" ht="13.5">
      <c r="A16" s="22" t="s">
        <v>21</v>
      </c>
      <c r="B16" s="6">
        <v>0</v>
      </c>
      <c r="C16" s="6">
        <v>18850</v>
      </c>
      <c r="D16" s="23">
        <v>35213</v>
      </c>
      <c r="E16" s="24">
        <v>60000</v>
      </c>
      <c r="F16" s="6">
        <v>60000</v>
      </c>
      <c r="G16" s="25">
        <v>60000</v>
      </c>
      <c r="H16" s="26">
        <v>22407</v>
      </c>
      <c r="I16" s="24">
        <v>62940</v>
      </c>
      <c r="J16" s="6">
        <v>65832</v>
      </c>
      <c r="K16" s="25">
        <v>68868</v>
      </c>
    </row>
    <row r="17" spans="1:11" ht="13.5">
      <c r="A17" s="22" t="s">
        <v>27</v>
      </c>
      <c r="B17" s="6">
        <v>99681057</v>
      </c>
      <c r="C17" s="6">
        <v>76450536</v>
      </c>
      <c r="D17" s="23">
        <v>156273335</v>
      </c>
      <c r="E17" s="24">
        <v>90214332</v>
      </c>
      <c r="F17" s="6">
        <v>121479550</v>
      </c>
      <c r="G17" s="25">
        <v>121479550</v>
      </c>
      <c r="H17" s="26">
        <v>70717624</v>
      </c>
      <c r="I17" s="24">
        <v>122505024</v>
      </c>
      <c r="J17" s="6">
        <v>128202228</v>
      </c>
      <c r="K17" s="25">
        <v>145199304</v>
      </c>
    </row>
    <row r="18" spans="1:11" ht="13.5">
      <c r="A18" s="33" t="s">
        <v>28</v>
      </c>
      <c r="B18" s="34">
        <f>SUM(B11:B17)</f>
        <v>401035776</v>
      </c>
      <c r="C18" s="35">
        <f aca="true" t="shared" si="1" ref="C18:K18">SUM(C11:C17)</f>
        <v>331312457</v>
      </c>
      <c r="D18" s="36">
        <f t="shared" si="1"/>
        <v>508090192</v>
      </c>
      <c r="E18" s="34">
        <f t="shared" si="1"/>
        <v>418034368</v>
      </c>
      <c r="F18" s="35">
        <f t="shared" si="1"/>
        <v>441564139</v>
      </c>
      <c r="G18" s="37">
        <f t="shared" si="1"/>
        <v>441564139</v>
      </c>
      <c r="H18" s="38">
        <f t="shared" si="1"/>
        <v>339991476</v>
      </c>
      <c r="I18" s="34">
        <f t="shared" si="1"/>
        <v>478571820</v>
      </c>
      <c r="J18" s="35">
        <f t="shared" si="1"/>
        <v>500654328</v>
      </c>
      <c r="K18" s="37">
        <f t="shared" si="1"/>
        <v>534791040</v>
      </c>
    </row>
    <row r="19" spans="1:11" ht="13.5">
      <c r="A19" s="33" t="s">
        <v>29</v>
      </c>
      <c r="B19" s="39">
        <f>+B10-B18</f>
        <v>-70097365</v>
      </c>
      <c r="C19" s="40">
        <f aca="true" t="shared" si="2" ref="C19:K19">+C10-C18</f>
        <v>19386633</v>
      </c>
      <c r="D19" s="41">
        <f t="shared" si="2"/>
        <v>-132814295</v>
      </c>
      <c r="E19" s="39">
        <f t="shared" si="2"/>
        <v>5361082</v>
      </c>
      <c r="F19" s="40">
        <f t="shared" si="2"/>
        <v>-27567869</v>
      </c>
      <c r="G19" s="42">
        <f t="shared" si="2"/>
        <v>-27567869</v>
      </c>
      <c r="H19" s="43">
        <f t="shared" si="2"/>
        <v>27691561</v>
      </c>
      <c r="I19" s="39">
        <f t="shared" si="2"/>
        <v>-46579860</v>
      </c>
      <c r="J19" s="40">
        <f t="shared" si="2"/>
        <v>-41112432</v>
      </c>
      <c r="K19" s="42">
        <f t="shared" si="2"/>
        <v>-35608548</v>
      </c>
    </row>
    <row r="20" spans="1:11" ht="25.5">
      <c r="A20" s="44" t="s">
        <v>30</v>
      </c>
      <c r="B20" s="45">
        <v>103122372</v>
      </c>
      <c r="C20" s="46">
        <v>77181011</v>
      </c>
      <c r="D20" s="47">
        <v>112328247</v>
      </c>
      <c r="E20" s="45">
        <v>175943927</v>
      </c>
      <c r="F20" s="46">
        <v>209343928</v>
      </c>
      <c r="G20" s="48">
        <v>209343928</v>
      </c>
      <c r="H20" s="49">
        <v>117889553</v>
      </c>
      <c r="I20" s="45">
        <v>129339000</v>
      </c>
      <c r="J20" s="46">
        <v>114448992</v>
      </c>
      <c r="K20" s="48">
        <v>106689960</v>
      </c>
    </row>
    <row r="21" spans="1:11" ht="63.75">
      <c r="A21" s="50" t="s">
        <v>108</v>
      </c>
      <c r="B21" s="51">
        <v>0</v>
      </c>
      <c r="C21" s="52">
        <v>0</v>
      </c>
      <c r="D21" s="53">
        <v>36072467</v>
      </c>
      <c r="E21" s="51">
        <v>0</v>
      </c>
      <c r="F21" s="52">
        <v>8481451</v>
      </c>
      <c r="G21" s="54">
        <v>8481451</v>
      </c>
      <c r="H21" s="55">
        <v>3750770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33025007</v>
      </c>
      <c r="C22" s="58">
        <f aca="true" t="shared" si="3" ref="C22:K22">SUM(C19:C21)</f>
        <v>96567644</v>
      </c>
      <c r="D22" s="59">
        <f t="shared" si="3"/>
        <v>15586419</v>
      </c>
      <c r="E22" s="57">
        <f t="shared" si="3"/>
        <v>181305009</v>
      </c>
      <c r="F22" s="58">
        <f t="shared" si="3"/>
        <v>190257510</v>
      </c>
      <c r="G22" s="60">
        <f t="shared" si="3"/>
        <v>190257510</v>
      </c>
      <c r="H22" s="61">
        <f t="shared" si="3"/>
        <v>149331884</v>
      </c>
      <c r="I22" s="57">
        <f t="shared" si="3"/>
        <v>82759140</v>
      </c>
      <c r="J22" s="58">
        <f t="shared" si="3"/>
        <v>73336560</v>
      </c>
      <c r="K22" s="60">
        <f t="shared" si="3"/>
        <v>71081412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33025007</v>
      </c>
      <c r="C24" s="40">
        <f aca="true" t="shared" si="4" ref="C24:K24">SUM(C22:C23)</f>
        <v>96567644</v>
      </c>
      <c r="D24" s="41">
        <f t="shared" si="4"/>
        <v>15586419</v>
      </c>
      <c r="E24" s="39">
        <f t="shared" si="4"/>
        <v>181305009</v>
      </c>
      <c r="F24" s="40">
        <f t="shared" si="4"/>
        <v>190257510</v>
      </c>
      <c r="G24" s="42">
        <f t="shared" si="4"/>
        <v>190257510</v>
      </c>
      <c r="H24" s="43">
        <f t="shared" si="4"/>
        <v>149331884</v>
      </c>
      <c r="I24" s="39">
        <f t="shared" si="4"/>
        <v>82759140</v>
      </c>
      <c r="J24" s="40">
        <f t="shared" si="4"/>
        <v>73336560</v>
      </c>
      <c r="K24" s="42">
        <f t="shared" si="4"/>
        <v>71081412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112695715</v>
      </c>
      <c r="C27" s="7">
        <v>101135219</v>
      </c>
      <c r="D27" s="69">
        <v>129575864</v>
      </c>
      <c r="E27" s="70">
        <v>180997928</v>
      </c>
      <c r="F27" s="7">
        <v>215132216</v>
      </c>
      <c r="G27" s="71">
        <v>215132216</v>
      </c>
      <c r="H27" s="72">
        <v>106759584</v>
      </c>
      <c r="I27" s="70">
        <v>131489004</v>
      </c>
      <c r="J27" s="7">
        <v>114449004</v>
      </c>
      <c r="K27" s="71">
        <v>106690944</v>
      </c>
    </row>
    <row r="28" spans="1:11" ht="13.5">
      <c r="A28" s="73" t="s">
        <v>34</v>
      </c>
      <c r="B28" s="6">
        <v>109987503</v>
      </c>
      <c r="C28" s="6">
        <v>16165360</v>
      </c>
      <c r="D28" s="23">
        <v>98601792</v>
      </c>
      <c r="E28" s="24">
        <v>175943928</v>
      </c>
      <c r="F28" s="6">
        <v>209013602</v>
      </c>
      <c r="G28" s="25">
        <v>209013602</v>
      </c>
      <c r="H28" s="26">
        <v>99879608</v>
      </c>
      <c r="I28" s="24">
        <v>129339012</v>
      </c>
      <c r="J28" s="6">
        <v>114449004</v>
      </c>
      <c r="K28" s="25">
        <v>106690944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2708212</v>
      </c>
      <c r="C31" s="6">
        <v>0</v>
      </c>
      <c r="D31" s="23">
        <v>0</v>
      </c>
      <c r="E31" s="24">
        <v>0</v>
      </c>
      <c r="F31" s="6">
        <v>5844614</v>
      </c>
      <c r="G31" s="25">
        <v>5844614</v>
      </c>
      <c r="H31" s="26">
        <v>2837888</v>
      </c>
      <c r="I31" s="24">
        <v>2149992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112695715</v>
      </c>
      <c r="C32" s="7">
        <f aca="true" t="shared" si="5" ref="C32:K32">SUM(C28:C31)</f>
        <v>16165360</v>
      </c>
      <c r="D32" s="69">
        <f t="shared" si="5"/>
        <v>98601792</v>
      </c>
      <c r="E32" s="70">
        <f t="shared" si="5"/>
        <v>175943928</v>
      </c>
      <c r="F32" s="7">
        <f t="shared" si="5"/>
        <v>214858216</v>
      </c>
      <c r="G32" s="71">
        <f t="shared" si="5"/>
        <v>214858216</v>
      </c>
      <c r="H32" s="72">
        <f t="shared" si="5"/>
        <v>102717496</v>
      </c>
      <c r="I32" s="70">
        <f t="shared" si="5"/>
        <v>131489004</v>
      </c>
      <c r="J32" s="7">
        <f t="shared" si="5"/>
        <v>114449004</v>
      </c>
      <c r="K32" s="71">
        <f t="shared" si="5"/>
        <v>106690944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113520579</v>
      </c>
      <c r="C35" s="6">
        <v>152485229</v>
      </c>
      <c r="D35" s="23">
        <v>209768362</v>
      </c>
      <c r="E35" s="24">
        <v>307094</v>
      </c>
      <c r="F35" s="6">
        <v>164662486</v>
      </c>
      <c r="G35" s="25">
        <v>164662486</v>
      </c>
      <c r="H35" s="26">
        <v>329324481</v>
      </c>
      <c r="I35" s="24">
        <v>256604427</v>
      </c>
      <c r="J35" s="6">
        <v>267481440</v>
      </c>
      <c r="K35" s="25">
        <v>278880560</v>
      </c>
    </row>
    <row r="36" spans="1:11" ht="13.5">
      <c r="A36" s="22" t="s">
        <v>40</v>
      </c>
      <c r="B36" s="6">
        <v>1243765283</v>
      </c>
      <c r="C36" s="6">
        <v>1322976897</v>
      </c>
      <c r="D36" s="23">
        <v>1468038142</v>
      </c>
      <c r="E36" s="24">
        <v>180997928</v>
      </c>
      <c r="F36" s="6">
        <v>1534311149</v>
      </c>
      <c r="G36" s="25">
        <v>1534311149</v>
      </c>
      <c r="H36" s="26">
        <v>1521180400</v>
      </c>
      <c r="I36" s="24">
        <v>1461620633</v>
      </c>
      <c r="J36" s="6">
        <v>1533218430</v>
      </c>
      <c r="K36" s="25">
        <v>1608252915</v>
      </c>
    </row>
    <row r="37" spans="1:11" ht="13.5">
      <c r="A37" s="22" t="s">
        <v>41</v>
      </c>
      <c r="B37" s="6">
        <v>154305045</v>
      </c>
      <c r="C37" s="6">
        <v>148228038</v>
      </c>
      <c r="D37" s="23">
        <v>150911862</v>
      </c>
      <c r="E37" s="24">
        <v>0</v>
      </c>
      <c r="F37" s="6">
        <v>134824325</v>
      </c>
      <c r="G37" s="25">
        <v>134824325</v>
      </c>
      <c r="H37" s="26">
        <v>227764953</v>
      </c>
      <c r="I37" s="24">
        <v>124280958</v>
      </c>
      <c r="J37" s="6">
        <v>130246445</v>
      </c>
      <c r="K37" s="25">
        <v>136498273</v>
      </c>
    </row>
    <row r="38" spans="1:11" ht="13.5">
      <c r="A38" s="22" t="s">
        <v>42</v>
      </c>
      <c r="B38" s="6">
        <v>45781340</v>
      </c>
      <c r="C38" s="6">
        <v>29895305</v>
      </c>
      <c r="D38" s="23">
        <v>69388835</v>
      </c>
      <c r="E38" s="24">
        <v>0</v>
      </c>
      <c r="F38" s="6">
        <v>66131400</v>
      </c>
      <c r="G38" s="25">
        <v>66131400</v>
      </c>
      <c r="H38" s="26">
        <v>60623929</v>
      </c>
      <c r="I38" s="24">
        <v>69674767</v>
      </c>
      <c r="J38" s="6">
        <v>3713449</v>
      </c>
      <c r="K38" s="25">
        <v>3891694</v>
      </c>
    </row>
    <row r="39" spans="1:11" ht="13.5">
      <c r="A39" s="22" t="s">
        <v>43</v>
      </c>
      <c r="B39" s="6">
        <v>1157199477</v>
      </c>
      <c r="C39" s="6">
        <v>1200771139</v>
      </c>
      <c r="D39" s="23">
        <v>1441919399</v>
      </c>
      <c r="E39" s="24">
        <v>0</v>
      </c>
      <c r="F39" s="6">
        <v>1498017916</v>
      </c>
      <c r="G39" s="25">
        <v>1498017916</v>
      </c>
      <c r="H39" s="26">
        <v>1412751607</v>
      </c>
      <c r="I39" s="24">
        <v>1524269335</v>
      </c>
      <c r="J39" s="6">
        <v>1666739976</v>
      </c>
      <c r="K39" s="25">
        <v>1746743508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105514707</v>
      </c>
      <c r="C42" s="6">
        <v>356306095</v>
      </c>
      <c r="D42" s="23">
        <v>821366428</v>
      </c>
      <c r="E42" s="24">
        <v>574123419</v>
      </c>
      <c r="F42" s="6">
        <v>593363633</v>
      </c>
      <c r="G42" s="25">
        <v>593363633</v>
      </c>
      <c r="H42" s="26">
        <v>913844163</v>
      </c>
      <c r="I42" s="24">
        <v>2770992</v>
      </c>
      <c r="J42" s="6">
        <v>12757404</v>
      </c>
      <c r="K42" s="25">
        <v>20738376</v>
      </c>
    </row>
    <row r="43" spans="1:11" ht="13.5">
      <c r="A43" s="22" t="s">
        <v>46</v>
      </c>
      <c r="B43" s="6">
        <v>-103745292</v>
      </c>
      <c r="C43" s="6">
        <v>-87050735</v>
      </c>
      <c r="D43" s="23">
        <v>-110782578</v>
      </c>
      <c r="E43" s="24">
        <v>-180997928</v>
      </c>
      <c r="F43" s="6">
        <v>-215132216</v>
      </c>
      <c r="G43" s="25">
        <v>-215132216</v>
      </c>
      <c r="H43" s="26">
        <v>-119158629</v>
      </c>
      <c r="I43" s="24">
        <v>-101489004</v>
      </c>
      <c r="J43" s="6">
        <v>-114449004</v>
      </c>
      <c r="K43" s="25">
        <v>-106690944</v>
      </c>
    </row>
    <row r="44" spans="1:11" ht="13.5">
      <c r="A44" s="22" t="s">
        <v>47</v>
      </c>
      <c r="B44" s="6">
        <v>-1311659</v>
      </c>
      <c r="C44" s="6">
        <v>3959695</v>
      </c>
      <c r="D44" s="23">
        <v>753860</v>
      </c>
      <c r="E44" s="24">
        <v>-4713555</v>
      </c>
      <c r="F44" s="6">
        <v>4713557</v>
      </c>
      <c r="G44" s="25">
        <v>4713557</v>
      </c>
      <c r="H44" s="26">
        <v>81314</v>
      </c>
      <c r="I44" s="24">
        <v>0</v>
      </c>
      <c r="J44" s="6">
        <v>226251</v>
      </c>
      <c r="K44" s="25">
        <v>237111</v>
      </c>
    </row>
    <row r="45" spans="1:11" ht="13.5">
      <c r="A45" s="33" t="s">
        <v>48</v>
      </c>
      <c r="B45" s="7">
        <v>990123</v>
      </c>
      <c r="C45" s="7">
        <v>272191194</v>
      </c>
      <c r="D45" s="69">
        <v>725042982</v>
      </c>
      <c r="E45" s="70">
        <v>388411936</v>
      </c>
      <c r="F45" s="7">
        <v>392346584</v>
      </c>
      <c r="G45" s="71">
        <v>392346584</v>
      </c>
      <c r="H45" s="72">
        <v>798166942</v>
      </c>
      <c r="I45" s="70">
        <v>-54217620</v>
      </c>
      <c r="J45" s="7">
        <v>-64694471</v>
      </c>
      <c r="K45" s="71">
        <v>-54560899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990123</v>
      </c>
      <c r="C48" s="6">
        <v>11688189</v>
      </c>
      <c r="D48" s="23">
        <v>551047</v>
      </c>
      <c r="E48" s="24">
        <v>-14708863</v>
      </c>
      <c r="F48" s="6">
        <v>46739474</v>
      </c>
      <c r="G48" s="25">
        <v>46739474</v>
      </c>
      <c r="H48" s="26">
        <v>119609032</v>
      </c>
      <c r="I48" s="24">
        <v>71206200</v>
      </c>
      <c r="J48" s="6">
        <v>73184098</v>
      </c>
      <c r="K48" s="25">
        <v>75256934</v>
      </c>
    </row>
    <row r="49" spans="1:11" ht="13.5">
      <c r="A49" s="22" t="s">
        <v>51</v>
      </c>
      <c r="B49" s="6">
        <f>+B75</f>
        <v>96739089.06647317</v>
      </c>
      <c r="C49" s="6">
        <f aca="true" t="shared" si="6" ref="C49:K49">+C75</f>
        <v>45282090.78553642</v>
      </c>
      <c r="D49" s="23">
        <f t="shared" si="6"/>
        <v>-33658648.73106724</v>
      </c>
      <c r="E49" s="24">
        <f t="shared" si="6"/>
        <v>-2566280.9541600905</v>
      </c>
      <c r="F49" s="6">
        <f t="shared" si="6"/>
        <v>9583871.744046323</v>
      </c>
      <c r="G49" s="25">
        <f t="shared" si="6"/>
        <v>9583871.744046323</v>
      </c>
      <c r="H49" s="26">
        <f t="shared" si="6"/>
        <v>42966469.22943607</v>
      </c>
      <c r="I49" s="24">
        <f t="shared" si="6"/>
        <v>-6642527.24659875</v>
      </c>
      <c r="J49" s="6">
        <f t="shared" si="6"/>
        <v>-8442865.681239381</v>
      </c>
      <c r="K49" s="25">
        <f t="shared" si="6"/>
        <v>-8714433.865910321</v>
      </c>
    </row>
    <row r="50" spans="1:11" ht="13.5">
      <c r="A50" s="33" t="s">
        <v>52</v>
      </c>
      <c r="B50" s="7">
        <f>+B48-B49</f>
        <v>-95748966.06647317</v>
      </c>
      <c r="C50" s="7">
        <f aca="true" t="shared" si="7" ref="C50:K50">+C48-C49</f>
        <v>-33593901.78553642</v>
      </c>
      <c r="D50" s="69">
        <f t="shared" si="7"/>
        <v>34209695.73106724</v>
      </c>
      <c r="E50" s="70">
        <f t="shared" si="7"/>
        <v>-12142582.04583991</v>
      </c>
      <c r="F50" s="7">
        <f t="shared" si="7"/>
        <v>37155602.25595368</v>
      </c>
      <c r="G50" s="71">
        <f t="shared" si="7"/>
        <v>37155602.25595368</v>
      </c>
      <c r="H50" s="72">
        <f t="shared" si="7"/>
        <v>76642562.77056393</v>
      </c>
      <c r="I50" s="70">
        <f t="shared" si="7"/>
        <v>77848727.24659875</v>
      </c>
      <c r="J50" s="7">
        <f t="shared" si="7"/>
        <v>81626963.68123938</v>
      </c>
      <c r="K50" s="71">
        <f t="shared" si="7"/>
        <v>83971367.86591032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1243765283</v>
      </c>
      <c r="C53" s="6">
        <v>1324661503</v>
      </c>
      <c r="D53" s="23">
        <v>1347399515</v>
      </c>
      <c r="E53" s="24">
        <v>180997928</v>
      </c>
      <c r="F53" s="6">
        <v>1534311149</v>
      </c>
      <c r="G53" s="25">
        <v>1534311149</v>
      </c>
      <c r="H53" s="26">
        <v>1520533270</v>
      </c>
      <c r="I53" s="24">
        <v>1491620633</v>
      </c>
      <c r="J53" s="6">
        <v>1563218430</v>
      </c>
      <c r="K53" s="25">
        <v>1638252915</v>
      </c>
    </row>
    <row r="54" spans="1:11" ht="13.5">
      <c r="A54" s="22" t="s">
        <v>55</v>
      </c>
      <c r="B54" s="6">
        <v>72056271</v>
      </c>
      <c r="C54" s="6">
        <v>0</v>
      </c>
      <c r="D54" s="23">
        <v>68524255</v>
      </c>
      <c r="E54" s="24">
        <v>40952708</v>
      </c>
      <c r="F54" s="6">
        <v>40952708</v>
      </c>
      <c r="G54" s="25">
        <v>40952708</v>
      </c>
      <c r="H54" s="26">
        <v>51391706</v>
      </c>
      <c r="I54" s="24">
        <v>42959400</v>
      </c>
      <c r="J54" s="6">
        <v>44935512</v>
      </c>
      <c r="K54" s="25">
        <v>47002560</v>
      </c>
    </row>
    <row r="55" spans="1:11" ht="13.5">
      <c r="A55" s="22" t="s">
        <v>56</v>
      </c>
      <c r="B55" s="6">
        <v>0</v>
      </c>
      <c r="C55" s="6">
        <v>93250402</v>
      </c>
      <c r="D55" s="23">
        <v>94495887</v>
      </c>
      <c r="E55" s="24">
        <v>134486073</v>
      </c>
      <c r="F55" s="6">
        <v>152250552</v>
      </c>
      <c r="G55" s="25">
        <v>152250552</v>
      </c>
      <c r="H55" s="26">
        <v>75949075</v>
      </c>
      <c r="I55" s="24">
        <v>52775892</v>
      </c>
      <c r="J55" s="6">
        <v>35425320</v>
      </c>
      <c r="K55" s="25">
        <v>38167452</v>
      </c>
    </row>
    <row r="56" spans="1:11" ht="13.5">
      <c r="A56" s="22" t="s">
        <v>57</v>
      </c>
      <c r="B56" s="6">
        <v>18697311</v>
      </c>
      <c r="C56" s="6">
        <v>3996068</v>
      </c>
      <c r="D56" s="23">
        <v>6780884</v>
      </c>
      <c r="E56" s="24">
        <v>9660000</v>
      </c>
      <c r="F56" s="6">
        <v>10858255</v>
      </c>
      <c r="G56" s="25">
        <v>10858255</v>
      </c>
      <c r="H56" s="26">
        <v>5951506</v>
      </c>
      <c r="I56" s="24">
        <v>20220432</v>
      </c>
      <c r="J56" s="6">
        <v>21150528</v>
      </c>
      <c r="K56" s="25">
        <v>22123452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3052583</v>
      </c>
      <c r="F59" s="6">
        <v>3052583</v>
      </c>
      <c r="G59" s="25">
        <v>3052583</v>
      </c>
      <c r="H59" s="26">
        <v>0</v>
      </c>
      <c r="I59" s="24">
        <v>3202160</v>
      </c>
      <c r="J59" s="6">
        <v>3355864</v>
      </c>
      <c r="K59" s="25">
        <v>3516945</v>
      </c>
    </row>
    <row r="60" spans="1:11" ht="13.5">
      <c r="A60" s="90" t="s">
        <v>60</v>
      </c>
      <c r="B60" s="6">
        <v>1406548</v>
      </c>
      <c r="C60" s="6">
        <v>1043822</v>
      </c>
      <c r="D60" s="23">
        <v>1067730</v>
      </c>
      <c r="E60" s="24">
        <v>1392236</v>
      </c>
      <c r="F60" s="6">
        <v>1392236</v>
      </c>
      <c r="G60" s="25">
        <v>1392236</v>
      </c>
      <c r="H60" s="26">
        <v>0</v>
      </c>
      <c r="I60" s="24">
        <v>1460456</v>
      </c>
      <c r="J60" s="6">
        <v>1530557</v>
      </c>
      <c r="K60" s="25">
        <v>1604024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6482</v>
      </c>
      <c r="D62" s="99">
        <v>25555</v>
      </c>
      <c r="E62" s="97">
        <v>26884</v>
      </c>
      <c r="F62" s="98">
        <v>26884</v>
      </c>
      <c r="G62" s="99">
        <v>26884</v>
      </c>
      <c r="H62" s="100">
        <v>0</v>
      </c>
      <c r="I62" s="97">
        <v>28094</v>
      </c>
      <c r="J62" s="98">
        <v>29386</v>
      </c>
      <c r="K62" s="99">
        <v>30738</v>
      </c>
    </row>
    <row r="63" spans="1:11" ht="13.5">
      <c r="A63" s="96" t="s">
        <v>63</v>
      </c>
      <c r="B63" s="97">
        <v>0</v>
      </c>
      <c r="C63" s="98">
        <v>3718</v>
      </c>
      <c r="D63" s="99">
        <v>3718</v>
      </c>
      <c r="E63" s="97">
        <v>3911</v>
      </c>
      <c r="F63" s="98">
        <v>3911</v>
      </c>
      <c r="G63" s="99">
        <v>3911</v>
      </c>
      <c r="H63" s="100">
        <v>0</v>
      </c>
      <c r="I63" s="97">
        <v>4087</v>
      </c>
      <c r="J63" s="98">
        <v>4275</v>
      </c>
      <c r="K63" s="99">
        <v>4472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18755</v>
      </c>
      <c r="D65" s="99">
        <v>23383</v>
      </c>
      <c r="E65" s="97">
        <v>24599</v>
      </c>
      <c r="F65" s="98">
        <v>24599</v>
      </c>
      <c r="G65" s="99">
        <v>24599</v>
      </c>
      <c r="H65" s="100">
        <v>0</v>
      </c>
      <c r="I65" s="97">
        <v>25706</v>
      </c>
      <c r="J65" s="98">
        <v>26888</v>
      </c>
      <c r="K65" s="99">
        <v>28125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0.7658313005197978</v>
      </c>
      <c r="C70" s="5">
        <f aca="true" t="shared" si="8" ref="C70:K70">IF(ISERROR(C71/C72),0,(C71/C72))</f>
        <v>1.1234744987173193</v>
      </c>
      <c r="D70" s="5">
        <f t="shared" si="8"/>
        <v>1.068142727847234</v>
      </c>
      <c r="E70" s="5">
        <f t="shared" si="8"/>
        <v>0.9363666900591211</v>
      </c>
      <c r="F70" s="5">
        <f t="shared" si="8"/>
        <v>0.9127914357851055</v>
      </c>
      <c r="G70" s="5">
        <f t="shared" si="8"/>
        <v>0.9127914357851055</v>
      </c>
      <c r="H70" s="5">
        <f t="shared" si="8"/>
        <v>1.091091836643352</v>
      </c>
      <c r="I70" s="5">
        <f t="shared" si="8"/>
        <v>0.9071381410584244</v>
      </c>
      <c r="J70" s="5">
        <f t="shared" si="8"/>
        <v>0.9071381012701301</v>
      </c>
      <c r="K70" s="5">
        <f t="shared" si="8"/>
        <v>0.90713827548174</v>
      </c>
    </row>
    <row r="71" spans="1:11" ht="12.75" hidden="1">
      <c r="A71" s="2" t="s">
        <v>112</v>
      </c>
      <c r="B71" s="2">
        <f>+B83</f>
        <v>154509869</v>
      </c>
      <c r="C71" s="2">
        <f aca="true" t="shared" si="9" ref="C71:K71">+C83</f>
        <v>211072640</v>
      </c>
      <c r="D71" s="2">
        <f t="shared" si="9"/>
        <v>211178647</v>
      </c>
      <c r="E71" s="2">
        <f t="shared" si="9"/>
        <v>220960420</v>
      </c>
      <c r="F71" s="2">
        <f t="shared" si="9"/>
        <v>206996633</v>
      </c>
      <c r="G71" s="2">
        <f t="shared" si="9"/>
        <v>206996633</v>
      </c>
      <c r="H71" s="2">
        <f t="shared" si="9"/>
        <v>200751472</v>
      </c>
      <c r="I71" s="2">
        <f t="shared" si="9"/>
        <v>215618688</v>
      </c>
      <c r="J71" s="2">
        <f t="shared" si="9"/>
        <v>225537156</v>
      </c>
      <c r="K71" s="2">
        <f t="shared" si="9"/>
        <v>235911864</v>
      </c>
    </row>
    <row r="72" spans="1:11" ht="12.75" hidden="1">
      <c r="A72" s="2" t="s">
        <v>113</v>
      </c>
      <c r="B72" s="2">
        <f>+B77</f>
        <v>201754445</v>
      </c>
      <c r="C72" s="2">
        <f aca="true" t="shared" si="10" ref="C72:K72">+C77</f>
        <v>187874883</v>
      </c>
      <c r="D72" s="2">
        <f t="shared" si="10"/>
        <v>197706394</v>
      </c>
      <c r="E72" s="2">
        <f t="shared" si="10"/>
        <v>235976378</v>
      </c>
      <c r="F72" s="2">
        <f t="shared" si="10"/>
        <v>226773198</v>
      </c>
      <c r="G72" s="2">
        <f t="shared" si="10"/>
        <v>226773198</v>
      </c>
      <c r="H72" s="2">
        <f t="shared" si="10"/>
        <v>183991361</v>
      </c>
      <c r="I72" s="2">
        <f t="shared" si="10"/>
        <v>237691128</v>
      </c>
      <c r="J72" s="2">
        <f t="shared" si="10"/>
        <v>248624940</v>
      </c>
      <c r="K72" s="2">
        <f t="shared" si="10"/>
        <v>260061636</v>
      </c>
    </row>
    <row r="73" spans="1:11" ht="12.75" hidden="1">
      <c r="A73" s="2" t="s">
        <v>114</v>
      </c>
      <c r="B73" s="2">
        <f>+B74</f>
        <v>74442824.16666666</v>
      </c>
      <c r="C73" s="2">
        <f aca="true" t="shared" si="11" ref="C73:K73">+(C78+C80+C81+C82)-(B78+B80+B81+B82)</f>
        <v>32054762</v>
      </c>
      <c r="D73" s="2">
        <f t="shared" si="11"/>
        <v>70760629</v>
      </c>
      <c r="E73" s="2">
        <f t="shared" si="11"/>
        <v>-144861877</v>
      </c>
      <c r="F73" s="2">
        <f>+(F78+F80+F81+F82)-(D78+D80+D81+D82)</f>
        <v>-91294309</v>
      </c>
      <c r="G73" s="2">
        <f>+(G78+G80+G81+G82)-(D78+D80+D81+D82)</f>
        <v>-91294309</v>
      </c>
      <c r="H73" s="2">
        <f>+(H78+H80+H81+H82)-(D78+D80+D81+D82)</f>
        <v>-4961408</v>
      </c>
      <c r="I73" s="2">
        <f>+(I78+I80+I81+I82)-(E78+E80+E81+E82)</f>
        <v>91042783</v>
      </c>
      <c r="J73" s="2">
        <f t="shared" si="11"/>
        <v>6530820</v>
      </c>
      <c r="K73" s="2">
        <f t="shared" si="11"/>
        <v>6844310</v>
      </c>
    </row>
    <row r="74" spans="1:11" ht="12.75" hidden="1">
      <c r="A74" s="2" t="s">
        <v>115</v>
      </c>
      <c r="B74" s="2">
        <f>+TREND(C74:E74)</f>
        <v>74442824.16666666</v>
      </c>
      <c r="C74" s="2">
        <f>+C73</f>
        <v>32054762</v>
      </c>
      <c r="D74" s="2">
        <f aca="true" t="shared" si="12" ref="D74:K74">+D73</f>
        <v>70760629</v>
      </c>
      <c r="E74" s="2">
        <f t="shared" si="12"/>
        <v>-144861877</v>
      </c>
      <c r="F74" s="2">
        <f t="shared" si="12"/>
        <v>-91294309</v>
      </c>
      <c r="G74" s="2">
        <f t="shared" si="12"/>
        <v>-91294309</v>
      </c>
      <c r="H74" s="2">
        <f t="shared" si="12"/>
        <v>-4961408</v>
      </c>
      <c r="I74" s="2">
        <f t="shared" si="12"/>
        <v>91042783</v>
      </c>
      <c r="J74" s="2">
        <f t="shared" si="12"/>
        <v>6530820</v>
      </c>
      <c r="K74" s="2">
        <f t="shared" si="12"/>
        <v>6844310</v>
      </c>
    </row>
    <row r="75" spans="1:11" ht="12.75" hidden="1">
      <c r="A75" s="2" t="s">
        <v>116</v>
      </c>
      <c r="B75" s="2">
        <f>+B84-(((B80+B81+B78)*B70)-B79)</f>
        <v>96739089.06647317</v>
      </c>
      <c r="C75" s="2">
        <f aca="true" t="shared" si="13" ref="C75:K75">+C84-(((C80+C81+C78)*C70)-C79)</f>
        <v>45282090.78553642</v>
      </c>
      <c r="D75" s="2">
        <f t="shared" si="13"/>
        <v>-33658648.73106724</v>
      </c>
      <c r="E75" s="2">
        <f t="shared" si="13"/>
        <v>-2566280.9541600905</v>
      </c>
      <c r="F75" s="2">
        <f t="shared" si="13"/>
        <v>9583871.744046323</v>
      </c>
      <c r="G75" s="2">
        <f t="shared" si="13"/>
        <v>9583871.744046323</v>
      </c>
      <c r="H75" s="2">
        <f t="shared" si="13"/>
        <v>42966469.22943607</v>
      </c>
      <c r="I75" s="2">
        <f t="shared" si="13"/>
        <v>-6642527.24659875</v>
      </c>
      <c r="J75" s="2">
        <f t="shared" si="13"/>
        <v>-8442865.681239381</v>
      </c>
      <c r="K75" s="2">
        <f t="shared" si="13"/>
        <v>-8714433.865910321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201754445</v>
      </c>
      <c r="C77" s="3">
        <v>187874883</v>
      </c>
      <c r="D77" s="3">
        <v>197706394</v>
      </c>
      <c r="E77" s="3">
        <v>235976378</v>
      </c>
      <c r="F77" s="3">
        <v>226773198</v>
      </c>
      <c r="G77" s="3">
        <v>226773198</v>
      </c>
      <c r="H77" s="3">
        <v>183991361</v>
      </c>
      <c r="I77" s="3">
        <v>237691128</v>
      </c>
      <c r="J77" s="3">
        <v>248624940</v>
      </c>
      <c r="K77" s="3">
        <v>260061636</v>
      </c>
    </row>
    <row r="78" spans="1:11" ht="12.75" hidden="1">
      <c r="A78" s="1" t="s">
        <v>67</v>
      </c>
      <c r="B78" s="3">
        <v>0</v>
      </c>
      <c r="C78" s="3">
        <v>150599</v>
      </c>
      <c r="D78" s="3">
        <v>0</v>
      </c>
      <c r="E78" s="3">
        <v>0</v>
      </c>
      <c r="F78" s="3">
        <v>0</v>
      </c>
      <c r="G78" s="3">
        <v>0</v>
      </c>
      <c r="H78" s="3">
        <v>150599</v>
      </c>
      <c r="I78" s="3">
        <v>-30000000</v>
      </c>
      <c r="J78" s="3">
        <v>-30000000</v>
      </c>
      <c r="K78" s="3">
        <v>-30000000</v>
      </c>
    </row>
    <row r="79" spans="1:11" ht="12.75" hidden="1">
      <c r="A79" s="1" t="s">
        <v>68</v>
      </c>
      <c r="B79" s="3">
        <v>140439294</v>
      </c>
      <c r="C79" s="3">
        <v>145402998</v>
      </c>
      <c r="D79" s="3">
        <v>137113697</v>
      </c>
      <c r="E79" s="3">
        <v>0</v>
      </c>
      <c r="F79" s="3">
        <v>122567401</v>
      </c>
      <c r="G79" s="3">
        <v>122567401</v>
      </c>
      <c r="H79" s="3">
        <v>211994517</v>
      </c>
      <c r="I79" s="3">
        <v>118026158</v>
      </c>
      <c r="J79" s="3">
        <v>123691414</v>
      </c>
      <c r="K79" s="3">
        <v>129628601</v>
      </c>
    </row>
    <row r="80" spans="1:11" ht="12.75" hidden="1">
      <c r="A80" s="1" t="s">
        <v>69</v>
      </c>
      <c r="B80" s="3">
        <v>41752890</v>
      </c>
      <c r="C80" s="3">
        <v>34990499</v>
      </c>
      <c r="D80" s="3">
        <v>58836766</v>
      </c>
      <c r="E80" s="3">
        <v>14958933</v>
      </c>
      <c r="F80" s="3">
        <v>74823612</v>
      </c>
      <c r="G80" s="3">
        <v>74823612</v>
      </c>
      <c r="H80" s="3">
        <v>107053032</v>
      </c>
      <c r="I80" s="3">
        <v>136058740</v>
      </c>
      <c r="J80" s="3">
        <v>142589560</v>
      </c>
      <c r="K80" s="3">
        <v>149433858</v>
      </c>
    </row>
    <row r="81" spans="1:11" ht="12.75" hidden="1">
      <c r="A81" s="1" t="s">
        <v>70</v>
      </c>
      <c r="B81" s="3">
        <v>15309553</v>
      </c>
      <c r="C81" s="3">
        <v>53976107</v>
      </c>
      <c r="D81" s="3">
        <v>101041068</v>
      </c>
      <c r="E81" s="3">
        <v>57024</v>
      </c>
      <c r="F81" s="3">
        <v>-6240087</v>
      </c>
      <c r="G81" s="3">
        <v>-6240087</v>
      </c>
      <c r="H81" s="3">
        <v>47712795</v>
      </c>
      <c r="I81" s="3">
        <v>0</v>
      </c>
      <c r="J81" s="3">
        <v>0</v>
      </c>
      <c r="K81" s="3">
        <v>12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154509869</v>
      </c>
      <c r="C83" s="3">
        <v>211072640</v>
      </c>
      <c r="D83" s="3">
        <v>211178647</v>
      </c>
      <c r="E83" s="3">
        <v>220960420</v>
      </c>
      <c r="F83" s="3">
        <v>206996633</v>
      </c>
      <c r="G83" s="3">
        <v>206996633</v>
      </c>
      <c r="H83" s="3">
        <v>200751472</v>
      </c>
      <c r="I83" s="3">
        <v>215618688</v>
      </c>
      <c r="J83" s="3">
        <v>225537156</v>
      </c>
      <c r="K83" s="3">
        <v>235911864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11494161</v>
      </c>
      <c r="F84" s="3">
        <v>-50381075</v>
      </c>
      <c r="G84" s="3">
        <v>-50381075</v>
      </c>
      <c r="H84" s="3">
        <v>0</v>
      </c>
      <c r="I84" s="3">
        <v>-28458757</v>
      </c>
      <c r="J84" s="3">
        <v>-30000000</v>
      </c>
      <c r="K84" s="3">
        <v>-30000000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6894000</v>
      </c>
      <c r="C5" s="6">
        <v>7444856</v>
      </c>
      <c r="D5" s="23">
        <v>7595087</v>
      </c>
      <c r="E5" s="24">
        <v>9926626</v>
      </c>
      <c r="F5" s="6">
        <v>9926626</v>
      </c>
      <c r="G5" s="25">
        <v>9926626</v>
      </c>
      <c r="H5" s="26">
        <v>11264595</v>
      </c>
      <c r="I5" s="24">
        <v>11458584</v>
      </c>
      <c r="J5" s="6">
        <v>11986567</v>
      </c>
      <c r="K5" s="25">
        <v>12543209</v>
      </c>
    </row>
    <row r="6" spans="1:11" ht="13.5">
      <c r="A6" s="22" t="s">
        <v>19</v>
      </c>
      <c r="B6" s="6">
        <v>27902830</v>
      </c>
      <c r="C6" s="6">
        <v>36810902</v>
      </c>
      <c r="D6" s="23">
        <v>28519378</v>
      </c>
      <c r="E6" s="24">
        <v>44524015</v>
      </c>
      <c r="F6" s="6">
        <v>44524015</v>
      </c>
      <c r="G6" s="25">
        <v>44524015</v>
      </c>
      <c r="H6" s="26">
        <v>38215258</v>
      </c>
      <c r="I6" s="24">
        <v>53718665</v>
      </c>
      <c r="J6" s="6">
        <v>56158430</v>
      </c>
      <c r="K6" s="25">
        <v>58708999</v>
      </c>
    </row>
    <row r="7" spans="1:11" ht="13.5">
      <c r="A7" s="22" t="s">
        <v>20</v>
      </c>
      <c r="B7" s="6">
        <v>254531</v>
      </c>
      <c r="C7" s="6">
        <v>8576472</v>
      </c>
      <c r="D7" s="23">
        <v>8734102</v>
      </c>
      <c r="E7" s="24">
        <v>635838</v>
      </c>
      <c r="F7" s="6">
        <v>100000</v>
      </c>
      <c r="G7" s="25">
        <v>100000</v>
      </c>
      <c r="H7" s="26">
        <v>9957328</v>
      </c>
      <c r="I7" s="24">
        <v>100000</v>
      </c>
      <c r="J7" s="6">
        <v>726292</v>
      </c>
      <c r="K7" s="25">
        <v>759701</v>
      </c>
    </row>
    <row r="8" spans="1:11" ht="13.5">
      <c r="A8" s="22" t="s">
        <v>21</v>
      </c>
      <c r="B8" s="6">
        <v>43580574</v>
      </c>
      <c r="C8" s="6">
        <v>61521232</v>
      </c>
      <c r="D8" s="23">
        <v>47015427</v>
      </c>
      <c r="E8" s="24">
        <v>53225000</v>
      </c>
      <c r="F8" s="6">
        <v>53675000</v>
      </c>
      <c r="G8" s="25">
        <v>53675000</v>
      </c>
      <c r="H8" s="26">
        <v>566249</v>
      </c>
      <c r="I8" s="24">
        <v>56123000</v>
      </c>
      <c r="J8" s="6">
        <v>55979000</v>
      </c>
      <c r="K8" s="25">
        <v>58897000</v>
      </c>
    </row>
    <row r="9" spans="1:11" ht="13.5">
      <c r="A9" s="22" t="s">
        <v>22</v>
      </c>
      <c r="B9" s="6">
        <v>13733341</v>
      </c>
      <c r="C9" s="6">
        <v>29553030</v>
      </c>
      <c r="D9" s="23">
        <v>21597087</v>
      </c>
      <c r="E9" s="24">
        <v>11295202</v>
      </c>
      <c r="F9" s="6">
        <v>11145202</v>
      </c>
      <c r="G9" s="25">
        <v>11145202</v>
      </c>
      <c r="H9" s="26">
        <v>6465258</v>
      </c>
      <c r="I9" s="24">
        <v>12345052</v>
      </c>
      <c r="J9" s="6">
        <v>12899350</v>
      </c>
      <c r="K9" s="25">
        <v>13488347</v>
      </c>
    </row>
    <row r="10" spans="1:11" ht="25.5">
      <c r="A10" s="27" t="s">
        <v>106</v>
      </c>
      <c r="B10" s="28">
        <f>SUM(B5:B9)</f>
        <v>92365276</v>
      </c>
      <c r="C10" s="29">
        <f aca="true" t="shared" si="0" ref="C10:K10">SUM(C5:C9)</f>
        <v>143906492</v>
      </c>
      <c r="D10" s="30">
        <f t="shared" si="0"/>
        <v>113461081</v>
      </c>
      <c r="E10" s="28">
        <f t="shared" si="0"/>
        <v>119606681</v>
      </c>
      <c r="F10" s="29">
        <f t="shared" si="0"/>
        <v>119370843</v>
      </c>
      <c r="G10" s="31">
        <f t="shared" si="0"/>
        <v>119370843</v>
      </c>
      <c r="H10" s="32">
        <f t="shared" si="0"/>
        <v>66468688</v>
      </c>
      <c r="I10" s="28">
        <f t="shared" si="0"/>
        <v>133745301</v>
      </c>
      <c r="J10" s="29">
        <f t="shared" si="0"/>
        <v>137749639</v>
      </c>
      <c r="K10" s="31">
        <f t="shared" si="0"/>
        <v>144397256</v>
      </c>
    </row>
    <row r="11" spans="1:11" ht="13.5">
      <c r="A11" s="22" t="s">
        <v>23</v>
      </c>
      <c r="B11" s="6">
        <v>36748602</v>
      </c>
      <c r="C11" s="6">
        <v>40122334</v>
      </c>
      <c r="D11" s="23">
        <v>41493842</v>
      </c>
      <c r="E11" s="24">
        <v>46785221</v>
      </c>
      <c r="F11" s="6">
        <v>46679062</v>
      </c>
      <c r="G11" s="25">
        <v>46679062</v>
      </c>
      <c r="H11" s="26">
        <v>38058902</v>
      </c>
      <c r="I11" s="24">
        <v>43576036</v>
      </c>
      <c r="J11" s="6">
        <v>45730354</v>
      </c>
      <c r="K11" s="25">
        <v>48637367</v>
      </c>
    </row>
    <row r="12" spans="1:11" ht="13.5">
      <c r="A12" s="22" t="s">
        <v>24</v>
      </c>
      <c r="B12" s="6">
        <v>3268132</v>
      </c>
      <c r="C12" s="6">
        <v>3068749</v>
      </c>
      <c r="D12" s="23">
        <v>3305459</v>
      </c>
      <c r="E12" s="24">
        <v>3635861</v>
      </c>
      <c r="F12" s="6">
        <v>3710575</v>
      </c>
      <c r="G12" s="25">
        <v>3710575</v>
      </c>
      <c r="H12" s="26">
        <v>3401202</v>
      </c>
      <c r="I12" s="24">
        <v>3434979</v>
      </c>
      <c r="J12" s="6">
        <v>3658253</v>
      </c>
      <c r="K12" s="25">
        <v>3896034</v>
      </c>
    </row>
    <row r="13" spans="1:11" ht="13.5">
      <c r="A13" s="22" t="s">
        <v>107</v>
      </c>
      <c r="B13" s="6">
        <v>11479813</v>
      </c>
      <c r="C13" s="6">
        <v>18241640</v>
      </c>
      <c r="D13" s="23">
        <v>24665802</v>
      </c>
      <c r="E13" s="24">
        <v>12818464</v>
      </c>
      <c r="F13" s="6">
        <v>12818464</v>
      </c>
      <c r="G13" s="25">
        <v>12818464</v>
      </c>
      <c r="H13" s="26">
        <v>0</v>
      </c>
      <c r="I13" s="24">
        <v>12818464</v>
      </c>
      <c r="J13" s="6">
        <v>13408112</v>
      </c>
      <c r="K13" s="25">
        <v>14024888</v>
      </c>
    </row>
    <row r="14" spans="1:11" ht="13.5">
      <c r="A14" s="22" t="s">
        <v>25</v>
      </c>
      <c r="B14" s="6">
        <v>6981432</v>
      </c>
      <c r="C14" s="6">
        <v>7652816</v>
      </c>
      <c r="D14" s="23">
        <v>6677389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32361350</v>
      </c>
      <c r="C15" s="6">
        <v>38709933</v>
      </c>
      <c r="D15" s="23">
        <v>38425992</v>
      </c>
      <c r="E15" s="24">
        <v>26306060</v>
      </c>
      <c r="F15" s="6">
        <v>27939125</v>
      </c>
      <c r="G15" s="25">
        <v>27939125</v>
      </c>
      <c r="H15" s="26">
        <v>9702242</v>
      </c>
      <c r="I15" s="24">
        <v>30872878</v>
      </c>
      <c r="J15" s="6">
        <v>50919161</v>
      </c>
      <c r="K15" s="25">
        <v>51990933</v>
      </c>
    </row>
    <row r="16" spans="1:11" ht="13.5">
      <c r="A16" s="22" t="s">
        <v>21</v>
      </c>
      <c r="B16" s="6">
        <v>0</v>
      </c>
      <c r="C16" s="6">
        <v>717573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140000</v>
      </c>
      <c r="J16" s="6">
        <v>0</v>
      </c>
      <c r="K16" s="25">
        <v>0</v>
      </c>
    </row>
    <row r="17" spans="1:11" ht="13.5">
      <c r="A17" s="22" t="s">
        <v>27</v>
      </c>
      <c r="B17" s="6">
        <v>47126198</v>
      </c>
      <c r="C17" s="6">
        <v>53087406</v>
      </c>
      <c r="D17" s="23">
        <v>72390724</v>
      </c>
      <c r="E17" s="24">
        <v>51750862</v>
      </c>
      <c r="F17" s="6">
        <v>27712899</v>
      </c>
      <c r="G17" s="25">
        <v>27712899</v>
      </c>
      <c r="H17" s="26">
        <v>10342604</v>
      </c>
      <c r="I17" s="24">
        <v>41025209</v>
      </c>
      <c r="J17" s="6">
        <v>43118479</v>
      </c>
      <c r="K17" s="25">
        <v>40472534</v>
      </c>
    </row>
    <row r="18" spans="1:11" ht="13.5">
      <c r="A18" s="33" t="s">
        <v>28</v>
      </c>
      <c r="B18" s="34">
        <f>SUM(B11:B17)</f>
        <v>137965527</v>
      </c>
      <c r="C18" s="35">
        <f aca="true" t="shared" si="1" ref="C18:K18">SUM(C11:C17)</f>
        <v>161600451</v>
      </c>
      <c r="D18" s="36">
        <f t="shared" si="1"/>
        <v>186959208</v>
      </c>
      <c r="E18" s="34">
        <f t="shared" si="1"/>
        <v>141296468</v>
      </c>
      <c r="F18" s="35">
        <f t="shared" si="1"/>
        <v>118860125</v>
      </c>
      <c r="G18" s="37">
        <f t="shared" si="1"/>
        <v>118860125</v>
      </c>
      <c r="H18" s="38">
        <f t="shared" si="1"/>
        <v>61504950</v>
      </c>
      <c r="I18" s="34">
        <f t="shared" si="1"/>
        <v>131867566</v>
      </c>
      <c r="J18" s="35">
        <f t="shared" si="1"/>
        <v>156834359</v>
      </c>
      <c r="K18" s="37">
        <f t="shared" si="1"/>
        <v>159021756</v>
      </c>
    </row>
    <row r="19" spans="1:11" ht="13.5">
      <c r="A19" s="33" t="s">
        <v>29</v>
      </c>
      <c r="B19" s="39">
        <f>+B10-B18</f>
        <v>-45600251</v>
      </c>
      <c r="C19" s="40">
        <f aca="true" t="shared" si="2" ref="C19:K19">+C10-C18</f>
        <v>-17693959</v>
      </c>
      <c r="D19" s="41">
        <f t="shared" si="2"/>
        <v>-73498127</v>
      </c>
      <c r="E19" s="39">
        <f t="shared" si="2"/>
        <v>-21689787</v>
      </c>
      <c r="F19" s="40">
        <f t="shared" si="2"/>
        <v>510718</v>
      </c>
      <c r="G19" s="42">
        <f t="shared" si="2"/>
        <v>510718</v>
      </c>
      <c r="H19" s="43">
        <f t="shared" si="2"/>
        <v>4963738</v>
      </c>
      <c r="I19" s="39">
        <f t="shared" si="2"/>
        <v>1877735</v>
      </c>
      <c r="J19" s="40">
        <f t="shared" si="2"/>
        <v>-19084720</v>
      </c>
      <c r="K19" s="42">
        <f t="shared" si="2"/>
        <v>-14624500</v>
      </c>
    </row>
    <row r="20" spans="1:11" ht="25.5">
      <c r="A20" s="44" t="s">
        <v>30</v>
      </c>
      <c r="B20" s="45">
        <v>15945542</v>
      </c>
      <c r="C20" s="46">
        <v>0</v>
      </c>
      <c r="D20" s="47">
        <v>26950029</v>
      </c>
      <c r="E20" s="45">
        <v>29663000</v>
      </c>
      <c r="F20" s="46">
        <v>29663000</v>
      </c>
      <c r="G20" s="48">
        <v>29663000</v>
      </c>
      <c r="H20" s="49">
        <v>0</v>
      </c>
      <c r="I20" s="45">
        <v>32340000</v>
      </c>
      <c r="J20" s="46">
        <v>11692000</v>
      </c>
      <c r="K20" s="48">
        <v>12112000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-29654709</v>
      </c>
      <c r="C22" s="58">
        <f aca="true" t="shared" si="3" ref="C22:K22">SUM(C19:C21)</f>
        <v>-17693959</v>
      </c>
      <c r="D22" s="59">
        <f t="shared" si="3"/>
        <v>-46548098</v>
      </c>
      <c r="E22" s="57">
        <f t="shared" si="3"/>
        <v>7973213</v>
      </c>
      <c r="F22" s="58">
        <f t="shared" si="3"/>
        <v>30173718</v>
      </c>
      <c r="G22" s="60">
        <f t="shared" si="3"/>
        <v>30173718</v>
      </c>
      <c r="H22" s="61">
        <f t="shared" si="3"/>
        <v>4963738</v>
      </c>
      <c r="I22" s="57">
        <f t="shared" si="3"/>
        <v>34217735</v>
      </c>
      <c r="J22" s="58">
        <f t="shared" si="3"/>
        <v>-7392720</v>
      </c>
      <c r="K22" s="60">
        <f t="shared" si="3"/>
        <v>-2512500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-29654709</v>
      </c>
      <c r="C24" s="40">
        <f aca="true" t="shared" si="4" ref="C24:K24">SUM(C22:C23)</f>
        <v>-17693959</v>
      </c>
      <c r="D24" s="41">
        <f t="shared" si="4"/>
        <v>-46548098</v>
      </c>
      <c r="E24" s="39">
        <f t="shared" si="4"/>
        <v>7973213</v>
      </c>
      <c r="F24" s="40">
        <f t="shared" si="4"/>
        <v>30173718</v>
      </c>
      <c r="G24" s="42">
        <f t="shared" si="4"/>
        <v>30173718</v>
      </c>
      <c r="H24" s="43">
        <f t="shared" si="4"/>
        <v>4963738</v>
      </c>
      <c r="I24" s="39">
        <f t="shared" si="4"/>
        <v>34217735</v>
      </c>
      <c r="J24" s="40">
        <f t="shared" si="4"/>
        <v>-7392720</v>
      </c>
      <c r="K24" s="42">
        <f t="shared" si="4"/>
        <v>-2512500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13279721</v>
      </c>
      <c r="C27" s="7">
        <v>16617026</v>
      </c>
      <c r="D27" s="69">
        <v>24102383</v>
      </c>
      <c r="E27" s="70">
        <v>29663000</v>
      </c>
      <c r="F27" s="7">
        <v>29663000</v>
      </c>
      <c r="G27" s="71">
        <v>29663000</v>
      </c>
      <c r="H27" s="72">
        <v>19543677</v>
      </c>
      <c r="I27" s="70">
        <v>32340000</v>
      </c>
      <c r="J27" s="7">
        <v>11692000</v>
      </c>
      <c r="K27" s="71">
        <v>12112000</v>
      </c>
    </row>
    <row r="28" spans="1:11" ht="13.5">
      <c r="A28" s="73" t="s">
        <v>34</v>
      </c>
      <c r="B28" s="6">
        <v>13279721</v>
      </c>
      <c r="C28" s="6">
        <v>0</v>
      </c>
      <c r="D28" s="23">
        <v>11762630</v>
      </c>
      <c r="E28" s="24">
        <v>29663000</v>
      </c>
      <c r="F28" s="6">
        <v>29663000</v>
      </c>
      <c r="G28" s="25">
        <v>29663000</v>
      </c>
      <c r="H28" s="26">
        <v>0</v>
      </c>
      <c r="I28" s="24">
        <v>32340000</v>
      </c>
      <c r="J28" s="6">
        <v>11692000</v>
      </c>
      <c r="K28" s="25">
        <v>12112000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13279721</v>
      </c>
      <c r="C32" s="7">
        <f aca="true" t="shared" si="5" ref="C32:K32">SUM(C28:C31)</f>
        <v>0</v>
      </c>
      <c r="D32" s="69">
        <f t="shared" si="5"/>
        <v>11762630</v>
      </c>
      <c r="E32" s="70">
        <f t="shared" si="5"/>
        <v>29663000</v>
      </c>
      <c r="F32" s="7">
        <f t="shared" si="5"/>
        <v>29663000</v>
      </c>
      <c r="G32" s="71">
        <f t="shared" si="5"/>
        <v>29663000</v>
      </c>
      <c r="H32" s="72">
        <f t="shared" si="5"/>
        <v>0</v>
      </c>
      <c r="I32" s="70">
        <f t="shared" si="5"/>
        <v>32340000</v>
      </c>
      <c r="J32" s="7">
        <f t="shared" si="5"/>
        <v>11692000</v>
      </c>
      <c r="K32" s="71">
        <f t="shared" si="5"/>
        <v>12112000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22301815</v>
      </c>
      <c r="C35" s="6">
        <v>34257696</v>
      </c>
      <c r="D35" s="23">
        <v>50530060</v>
      </c>
      <c r="E35" s="24">
        <v>-117478562</v>
      </c>
      <c r="F35" s="6">
        <v>-87304844</v>
      </c>
      <c r="G35" s="25">
        <v>-87304844</v>
      </c>
      <c r="H35" s="26">
        <v>101673880</v>
      </c>
      <c r="I35" s="24">
        <v>-91095268</v>
      </c>
      <c r="J35" s="6">
        <v>-111603927</v>
      </c>
      <c r="K35" s="25">
        <v>-111399590</v>
      </c>
    </row>
    <row r="36" spans="1:11" ht="13.5">
      <c r="A36" s="22" t="s">
        <v>40</v>
      </c>
      <c r="B36" s="6">
        <v>251633143</v>
      </c>
      <c r="C36" s="6">
        <v>249268381</v>
      </c>
      <c r="D36" s="23">
        <v>261625699</v>
      </c>
      <c r="E36" s="24">
        <v>299652754</v>
      </c>
      <c r="F36" s="6">
        <v>299652754</v>
      </c>
      <c r="G36" s="25">
        <v>299652754</v>
      </c>
      <c r="H36" s="26">
        <v>281169376</v>
      </c>
      <c r="I36" s="24">
        <v>302329745</v>
      </c>
      <c r="J36" s="6">
        <v>281681754</v>
      </c>
      <c r="K36" s="25">
        <v>294521284</v>
      </c>
    </row>
    <row r="37" spans="1:11" ht="13.5">
      <c r="A37" s="22" t="s">
        <v>41</v>
      </c>
      <c r="B37" s="6">
        <v>129212458</v>
      </c>
      <c r="C37" s="6">
        <v>166289203</v>
      </c>
      <c r="D37" s="23">
        <v>221048020</v>
      </c>
      <c r="E37" s="24">
        <v>165157565</v>
      </c>
      <c r="F37" s="6">
        <v>165157565</v>
      </c>
      <c r="G37" s="25">
        <v>165157565</v>
      </c>
      <c r="H37" s="26">
        <v>286771772</v>
      </c>
      <c r="I37" s="24">
        <v>159569561</v>
      </c>
      <c r="J37" s="6">
        <v>159569565</v>
      </c>
      <c r="K37" s="25">
        <v>166909762</v>
      </c>
    </row>
    <row r="38" spans="1:11" ht="13.5">
      <c r="A38" s="22" t="s">
        <v>42</v>
      </c>
      <c r="B38" s="6">
        <v>20316730</v>
      </c>
      <c r="C38" s="6">
        <v>9880672</v>
      </c>
      <c r="D38" s="23">
        <v>3184752</v>
      </c>
      <c r="E38" s="24">
        <v>19638546</v>
      </c>
      <c r="F38" s="6">
        <v>19638546</v>
      </c>
      <c r="G38" s="25">
        <v>19638546</v>
      </c>
      <c r="H38" s="26">
        <v>3184752</v>
      </c>
      <c r="I38" s="24">
        <v>19638546</v>
      </c>
      <c r="J38" s="6">
        <v>19638546</v>
      </c>
      <c r="K38" s="25">
        <v>20541916</v>
      </c>
    </row>
    <row r="39" spans="1:11" ht="13.5">
      <c r="A39" s="22" t="s">
        <v>43</v>
      </c>
      <c r="B39" s="6">
        <v>124405770</v>
      </c>
      <c r="C39" s="6">
        <v>125050163</v>
      </c>
      <c r="D39" s="23">
        <v>85333907</v>
      </c>
      <c r="E39" s="24">
        <v>-2621919</v>
      </c>
      <c r="F39" s="6">
        <v>27551799</v>
      </c>
      <c r="G39" s="25">
        <v>27551799</v>
      </c>
      <c r="H39" s="26">
        <v>90413147</v>
      </c>
      <c r="I39" s="24">
        <v>32026370</v>
      </c>
      <c r="J39" s="6">
        <v>-9130284</v>
      </c>
      <c r="K39" s="25">
        <v>-4329984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12780814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-12890822</v>
      </c>
      <c r="C43" s="6">
        <v>-17291</v>
      </c>
      <c r="D43" s="23">
        <v>6913</v>
      </c>
      <c r="E43" s="24">
        <v>6516</v>
      </c>
      <c r="F43" s="6">
        <v>0</v>
      </c>
      <c r="G43" s="25">
        <v>0</v>
      </c>
      <c r="H43" s="26">
        <v>10378</v>
      </c>
      <c r="I43" s="24">
        <v>0</v>
      </c>
      <c r="J43" s="6">
        <v>0</v>
      </c>
      <c r="K43" s="25">
        <v>-177</v>
      </c>
    </row>
    <row r="44" spans="1:11" ht="13.5">
      <c r="A44" s="22" t="s">
        <v>47</v>
      </c>
      <c r="B44" s="6">
        <v>2221</v>
      </c>
      <c r="C44" s="6">
        <v>581482</v>
      </c>
      <c r="D44" s="23">
        <v>1470532</v>
      </c>
      <c r="E44" s="24">
        <v>-558299</v>
      </c>
      <c r="F44" s="6">
        <v>0</v>
      </c>
      <c r="G44" s="25">
        <v>0</v>
      </c>
      <c r="H44" s="26">
        <v>-693692</v>
      </c>
      <c r="I44" s="24">
        <v>-4</v>
      </c>
      <c r="J44" s="6">
        <v>4</v>
      </c>
      <c r="K44" s="25">
        <v>4447</v>
      </c>
    </row>
    <row r="45" spans="1:11" ht="13.5">
      <c r="A45" s="33" t="s">
        <v>48</v>
      </c>
      <c r="B45" s="7">
        <v>106107</v>
      </c>
      <c r="C45" s="7">
        <v>668298</v>
      </c>
      <c r="D45" s="69">
        <v>5364448</v>
      </c>
      <c r="E45" s="70">
        <v>-445676</v>
      </c>
      <c r="F45" s="7">
        <v>106107</v>
      </c>
      <c r="G45" s="71">
        <v>106107</v>
      </c>
      <c r="H45" s="72">
        <v>-1399035</v>
      </c>
      <c r="I45" s="70">
        <v>106103</v>
      </c>
      <c r="J45" s="7">
        <v>106111</v>
      </c>
      <c r="K45" s="71">
        <v>115258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106107</v>
      </c>
      <c r="C48" s="6">
        <v>3887002</v>
      </c>
      <c r="D48" s="23">
        <v>576949</v>
      </c>
      <c r="E48" s="24">
        <v>-85853966</v>
      </c>
      <c r="F48" s="6">
        <v>-55680248</v>
      </c>
      <c r="G48" s="25">
        <v>-55680248</v>
      </c>
      <c r="H48" s="26">
        <v>-3408136</v>
      </c>
      <c r="I48" s="24">
        <v>-53882676</v>
      </c>
      <c r="J48" s="6">
        <v>-74391331</v>
      </c>
      <c r="K48" s="25">
        <v>-72475209</v>
      </c>
    </row>
    <row r="49" spans="1:11" ht="13.5">
      <c r="A49" s="22" t="s">
        <v>51</v>
      </c>
      <c r="B49" s="6">
        <f>+B75</f>
        <v>116037829.8497547</v>
      </c>
      <c r="C49" s="6">
        <f aca="true" t="shared" si="6" ref="C49:K49">+C75</f>
        <v>159403196</v>
      </c>
      <c r="D49" s="23">
        <f t="shared" si="6"/>
        <v>214457516</v>
      </c>
      <c r="E49" s="24">
        <f t="shared" si="6"/>
        <v>129408777</v>
      </c>
      <c r="F49" s="6">
        <f t="shared" si="6"/>
        <v>129408777</v>
      </c>
      <c r="G49" s="25">
        <f t="shared" si="6"/>
        <v>129408777</v>
      </c>
      <c r="H49" s="26">
        <f t="shared" si="6"/>
        <v>280142591</v>
      </c>
      <c r="I49" s="24">
        <f t="shared" si="6"/>
        <v>129408777</v>
      </c>
      <c r="J49" s="6">
        <f t="shared" si="6"/>
        <v>129408777</v>
      </c>
      <c r="K49" s="25">
        <f t="shared" si="6"/>
        <v>135361580</v>
      </c>
    </row>
    <row r="50" spans="1:11" ht="13.5">
      <c r="A50" s="33" t="s">
        <v>52</v>
      </c>
      <c r="B50" s="7">
        <f>+B48-B49</f>
        <v>-115931722.8497547</v>
      </c>
      <c r="C50" s="7">
        <f aca="true" t="shared" si="7" ref="C50:K50">+C48-C49</f>
        <v>-155516194</v>
      </c>
      <c r="D50" s="69">
        <f t="shared" si="7"/>
        <v>-213880567</v>
      </c>
      <c r="E50" s="70">
        <f t="shared" si="7"/>
        <v>-215262743</v>
      </c>
      <c r="F50" s="7">
        <f t="shared" si="7"/>
        <v>-185089025</v>
      </c>
      <c r="G50" s="71">
        <f t="shared" si="7"/>
        <v>-185089025</v>
      </c>
      <c r="H50" s="72">
        <f t="shared" si="7"/>
        <v>-283550727</v>
      </c>
      <c r="I50" s="70">
        <f t="shared" si="7"/>
        <v>-183291453</v>
      </c>
      <c r="J50" s="7">
        <f t="shared" si="7"/>
        <v>-203800108</v>
      </c>
      <c r="K50" s="71">
        <f t="shared" si="7"/>
        <v>-207836789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242080882</v>
      </c>
      <c r="C53" s="6">
        <v>245068318</v>
      </c>
      <c r="D53" s="23">
        <v>257432549</v>
      </c>
      <c r="E53" s="24">
        <v>327233231</v>
      </c>
      <c r="F53" s="6">
        <v>327233231</v>
      </c>
      <c r="G53" s="25">
        <v>327233231</v>
      </c>
      <c r="H53" s="26">
        <v>276976226</v>
      </c>
      <c r="I53" s="24">
        <v>329910227</v>
      </c>
      <c r="J53" s="6">
        <v>309262231</v>
      </c>
      <c r="K53" s="25">
        <v>323370463</v>
      </c>
    </row>
    <row r="54" spans="1:11" ht="13.5">
      <c r="A54" s="22" t="s">
        <v>55</v>
      </c>
      <c r="B54" s="6">
        <v>11479813</v>
      </c>
      <c r="C54" s="6">
        <v>0</v>
      </c>
      <c r="D54" s="23">
        <v>11012856</v>
      </c>
      <c r="E54" s="24">
        <v>12818464</v>
      </c>
      <c r="F54" s="6">
        <v>12818464</v>
      </c>
      <c r="G54" s="25">
        <v>12818464</v>
      </c>
      <c r="H54" s="26">
        <v>0</v>
      </c>
      <c r="I54" s="24">
        <v>12818464</v>
      </c>
      <c r="J54" s="6">
        <v>13408112</v>
      </c>
      <c r="K54" s="25">
        <v>14024888</v>
      </c>
    </row>
    <row r="55" spans="1:11" ht="13.5">
      <c r="A55" s="22" t="s">
        <v>56</v>
      </c>
      <c r="B55" s="6">
        <v>0</v>
      </c>
      <c r="C55" s="6">
        <v>13274930</v>
      </c>
      <c r="D55" s="23">
        <v>23765841</v>
      </c>
      <c r="E55" s="24">
        <v>28163000</v>
      </c>
      <c r="F55" s="6">
        <v>28163000</v>
      </c>
      <c r="G55" s="25">
        <v>28163000</v>
      </c>
      <c r="H55" s="26">
        <v>18439674</v>
      </c>
      <c r="I55" s="24">
        <v>32340000</v>
      </c>
      <c r="J55" s="6">
        <v>11692000</v>
      </c>
      <c r="K55" s="25">
        <v>12112000</v>
      </c>
    </row>
    <row r="56" spans="1:11" ht="13.5">
      <c r="A56" s="22" t="s">
        <v>57</v>
      </c>
      <c r="B56" s="6">
        <v>0</v>
      </c>
      <c r="C56" s="6">
        <v>1015243</v>
      </c>
      <c r="D56" s="23">
        <v>281368</v>
      </c>
      <c r="E56" s="24">
        <v>50000</v>
      </c>
      <c r="F56" s="6">
        <v>30000</v>
      </c>
      <c r="G56" s="25">
        <v>30000</v>
      </c>
      <c r="H56" s="26">
        <v>0</v>
      </c>
      <c r="I56" s="24">
        <v>150000</v>
      </c>
      <c r="J56" s="6">
        <v>156900</v>
      </c>
      <c r="K56" s="25">
        <v>164117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0.49729048281128785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19452111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39116194</v>
      </c>
      <c r="C72" s="2">
        <f aca="true" t="shared" si="10" ref="C72:K72">+C77</f>
        <v>68618906</v>
      </c>
      <c r="D72" s="2">
        <f t="shared" si="10"/>
        <v>52001159</v>
      </c>
      <c r="E72" s="2">
        <f t="shared" si="10"/>
        <v>55090641</v>
      </c>
      <c r="F72" s="2">
        <f t="shared" si="10"/>
        <v>54940641</v>
      </c>
      <c r="G72" s="2">
        <f t="shared" si="10"/>
        <v>54940641</v>
      </c>
      <c r="H72" s="2">
        <f t="shared" si="10"/>
        <v>50411978</v>
      </c>
      <c r="I72" s="2">
        <f t="shared" si="10"/>
        <v>65886554</v>
      </c>
      <c r="J72" s="2">
        <f t="shared" si="10"/>
        <v>68877527</v>
      </c>
      <c r="K72" s="2">
        <f t="shared" si="10"/>
        <v>72018424</v>
      </c>
    </row>
    <row r="73" spans="1:11" ht="12.75" hidden="1">
      <c r="A73" s="2" t="s">
        <v>114</v>
      </c>
      <c r="B73" s="2">
        <f>+B74</f>
        <v>27132345.333333313</v>
      </c>
      <c r="C73" s="2">
        <f aca="true" t="shared" si="11" ref="C73:K73">+(C78+C80+C81+C82)-(B78+B80+B81+B82)</f>
        <v>8192569</v>
      </c>
      <c r="D73" s="2">
        <f t="shared" si="11"/>
        <v>19961718</v>
      </c>
      <c r="E73" s="2">
        <f t="shared" si="11"/>
        <v>-81907791</v>
      </c>
      <c r="F73" s="2">
        <f>+(F78+F80+F81+F82)-(D78+D80+D81+D82)</f>
        <v>-81907791</v>
      </c>
      <c r="G73" s="2">
        <f>+(G78+G80+G81+G82)-(D78+D80+D81+D82)</f>
        <v>-81907791</v>
      </c>
      <c r="H73" s="2">
        <f>+(H78+H80+H81+H82)-(D78+D80+D81+D82)</f>
        <v>55128905</v>
      </c>
      <c r="I73" s="2">
        <f>+(I78+I80+I81+I82)-(E78+E80+E81+E82)</f>
        <v>-5587996</v>
      </c>
      <c r="J73" s="2">
        <f t="shared" si="11"/>
        <v>-4</v>
      </c>
      <c r="K73" s="2">
        <f t="shared" si="11"/>
        <v>-1734346</v>
      </c>
    </row>
    <row r="74" spans="1:11" ht="12.75" hidden="1">
      <c r="A74" s="2" t="s">
        <v>115</v>
      </c>
      <c r="B74" s="2">
        <f>+TREND(C74:E74)</f>
        <v>27132345.333333313</v>
      </c>
      <c r="C74" s="2">
        <f>+C73</f>
        <v>8192569</v>
      </c>
      <c r="D74" s="2">
        <f aca="true" t="shared" si="12" ref="D74:K74">+D73</f>
        <v>19961718</v>
      </c>
      <c r="E74" s="2">
        <f t="shared" si="12"/>
        <v>-81907791</v>
      </c>
      <c r="F74" s="2">
        <f t="shared" si="12"/>
        <v>-81907791</v>
      </c>
      <c r="G74" s="2">
        <f t="shared" si="12"/>
        <v>-81907791</v>
      </c>
      <c r="H74" s="2">
        <f t="shared" si="12"/>
        <v>55128905</v>
      </c>
      <c r="I74" s="2">
        <f t="shared" si="12"/>
        <v>-5587996</v>
      </c>
      <c r="J74" s="2">
        <f t="shared" si="12"/>
        <v>-4</v>
      </c>
      <c r="K74" s="2">
        <f t="shared" si="12"/>
        <v>-1734346</v>
      </c>
    </row>
    <row r="75" spans="1:11" ht="12.75" hidden="1">
      <c r="A75" s="2" t="s">
        <v>116</v>
      </c>
      <c r="B75" s="2">
        <f>+B84-(((B80+B81+B78)*B70)-B79)</f>
        <v>116037829.8497547</v>
      </c>
      <c r="C75" s="2">
        <f aca="true" t="shared" si="13" ref="C75:K75">+C84-(((C80+C81+C78)*C70)-C79)</f>
        <v>159403196</v>
      </c>
      <c r="D75" s="2">
        <f t="shared" si="13"/>
        <v>214457516</v>
      </c>
      <c r="E75" s="2">
        <f t="shared" si="13"/>
        <v>129408777</v>
      </c>
      <c r="F75" s="2">
        <f t="shared" si="13"/>
        <v>129408777</v>
      </c>
      <c r="G75" s="2">
        <f t="shared" si="13"/>
        <v>129408777</v>
      </c>
      <c r="H75" s="2">
        <f t="shared" si="13"/>
        <v>280142591</v>
      </c>
      <c r="I75" s="2">
        <f t="shared" si="13"/>
        <v>129408777</v>
      </c>
      <c r="J75" s="2">
        <f t="shared" si="13"/>
        <v>129408777</v>
      </c>
      <c r="K75" s="2">
        <f t="shared" si="13"/>
        <v>135361580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39116194</v>
      </c>
      <c r="C77" s="3">
        <v>68618906</v>
      </c>
      <c r="D77" s="3">
        <v>52001159</v>
      </c>
      <c r="E77" s="3">
        <v>55090641</v>
      </c>
      <c r="F77" s="3">
        <v>54940641</v>
      </c>
      <c r="G77" s="3">
        <v>54940641</v>
      </c>
      <c r="H77" s="3">
        <v>50411978</v>
      </c>
      <c r="I77" s="3">
        <v>65886554</v>
      </c>
      <c r="J77" s="3">
        <v>68877527</v>
      </c>
      <c r="K77" s="3">
        <v>72018424</v>
      </c>
    </row>
    <row r="78" spans="1:11" ht="12.75" hidden="1">
      <c r="A78" s="1" t="s">
        <v>67</v>
      </c>
      <c r="B78" s="3">
        <v>0</v>
      </c>
      <c r="C78" s="3">
        <v>17291</v>
      </c>
      <c r="D78" s="3">
        <v>10378</v>
      </c>
      <c r="E78" s="3">
        <v>3862</v>
      </c>
      <c r="F78" s="3">
        <v>3862</v>
      </c>
      <c r="G78" s="3">
        <v>3862</v>
      </c>
      <c r="H78" s="3">
        <v>10378</v>
      </c>
      <c r="I78" s="3">
        <v>3862</v>
      </c>
      <c r="J78" s="3">
        <v>3862</v>
      </c>
      <c r="K78" s="3">
        <v>4039</v>
      </c>
    </row>
    <row r="79" spans="1:11" ht="12.75" hidden="1">
      <c r="A79" s="1" t="s">
        <v>68</v>
      </c>
      <c r="B79" s="3">
        <v>126798443</v>
      </c>
      <c r="C79" s="3">
        <v>159403196</v>
      </c>
      <c r="D79" s="3">
        <v>214457516</v>
      </c>
      <c r="E79" s="3">
        <v>129408777</v>
      </c>
      <c r="F79" s="3">
        <v>129408777</v>
      </c>
      <c r="G79" s="3">
        <v>129408777</v>
      </c>
      <c r="H79" s="3">
        <v>280142591</v>
      </c>
      <c r="I79" s="3">
        <v>129408777</v>
      </c>
      <c r="J79" s="3">
        <v>129408777</v>
      </c>
      <c r="K79" s="3">
        <v>135361580</v>
      </c>
    </row>
    <row r="80" spans="1:11" ht="12.75" hidden="1">
      <c r="A80" s="1" t="s">
        <v>69</v>
      </c>
      <c r="B80" s="3">
        <v>3483249</v>
      </c>
      <c r="C80" s="3">
        <v>-4247635</v>
      </c>
      <c r="D80" s="3">
        <v>7207189</v>
      </c>
      <c r="E80" s="3">
        <v>-24812139</v>
      </c>
      <c r="F80" s="3">
        <v>-24812139</v>
      </c>
      <c r="G80" s="3">
        <v>-24812139</v>
      </c>
      <c r="H80" s="3">
        <v>59310137</v>
      </c>
      <c r="I80" s="3">
        <v>-24812135</v>
      </c>
      <c r="J80" s="3">
        <v>-24812139</v>
      </c>
      <c r="K80" s="3">
        <v>-25953505</v>
      </c>
    </row>
    <row r="81" spans="1:11" ht="12.75" hidden="1">
      <c r="A81" s="1" t="s">
        <v>70</v>
      </c>
      <c r="B81" s="3">
        <v>18155237</v>
      </c>
      <c r="C81" s="3">
        <v>34061399</v>
      </c>
      <c r="D81" s="3">
        <v>42575206</v>
      </c>
      <c r="E81" s="3">
        <v>-7306741</v>
      </c>
      <c r="F81" s="3">
        <v>-7306741</v>
      </c>
      <c r="G81" s="3">
        <v>-7306741</v>
      </c>
      <c r="H81" s="3">
        <v>45601163</v>
      </c>
      <c r="I81" s="3">
        <v>-12894741</v>
      </c>
      <c r="J81" s="3">
        <v>-12894741</v>
      </c>
      <c r="K81" s="3">
        <v>-13487898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19452111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21545512</v>
      </c>
      <c r="C5" s="6">
        <v>26022779</v>
      </c>
      <c r="D5" s="23">
        <v>25604402</v>
      </c>
      <c r="E5" s="24">
        <v>27175849</v>
      </c>
      <c r="F5" s="6">
        <v>25450758</v>
      </c>
      <c r="G5" s="25">
        <v>25450758</v>
      </c>
      <c r="H5" s="26">
        <v>27606750</v>
      </c>
      <c r="I5" s="24">
        <v>59315073</v>
      </c>
      <c r="J5" s="6">
        <v>37160017</v>
      </c>
      <c r="K5" s="25">
        <v>38937287</v>
      </c>
    </row>
    <row r="6" spans="1:11" ht="13.5">
      <c r="A6" s="22" t="s">
        <v>19</v>
      </c>
      <c r="B6" s="6">
        <v>122460980</v>
      </c>
      <c r="C6" s="6">
        <v>136790746</v>
      </c>
      <c r="D6" s="23">
        <v>141718283</v>
      </c>
      <c r="E6" s="24">
        <v>147912653</v>
      </c>
      <c r="F6" s="6">
        <v>176191419</v>
      </c>
      <c r="G6" s="25">
        <v>176191419</v>
      </c>
      <c r="H6" s="26">
        <v>146282707</v>
      </c>
      <c r="I6" s="24">
        <v>214779252</v>
      </c>
      <c r="J6" s="6">
        <v>174537080</v>
      </c>
      <c r="K6" s="25">
        <v>182770856</v>
      </c>
    </row>
    <row r="7" spans="1:11" ht="13.5">
      <c r="A7" s="22" t="s">
        <v>20</v>
      </c>
      <c r="B7" s="6">
        <v>1054445</v>
      </c>
      <c r="C7" s="6">
        <v>2690219</v>
      </c>
      <c r="D7" s="23">
        <v>1433901</v>
      </c>
      <c r="E7" s="24">
        <v>3080000</v>
      </c>
      <c r="F7" s="6">
        <v>1300000</v>
      </c>
      <c r="G7" s="25">
        <v>1300000</v>
      </c>
      <c r="H7" s="26">
        <v>1558245</v>
      </c>
      <c r="I7" s="24">
        <v>3013623</v>
      </c>
      <c r="J7" s="6">
        <v>3158277</v>
      </c>
      <c r="K7" s="25">
        <v>3309874</v>
      </c>
    </row>
    <row r="8" spans="1:11" ht="13.5">
      <c r="A8" s="22" t="s">
        <v>21</v>
      </c>
      <c r="B8" s="6">
        <v>79265000</v>
      </c>
      <c r="C8" s="6">
        <v>147160941</v>
      </c>
      <c r="D8" s="23">
        <v>128399626</v>
      </c>
      <c r="E8" s="24">
        <v>134303900</v>
      </c>
      <c r="F8" s="6">
        <v>134303900</v>
      </c>
      <c r="G8" s="25">
        <v>134303900</v>
      </c>
      <c r="H8" s="26">
        <v>115280500</v>
      </c>
      <c r="I8" s="24">
        <v>116384000</v>
      </c>
      <c r="J8" s="6">
        <v>123057999</v>
      </c>
      <c r="K8" s="25">
        <v>129784000</v>
      </c>
    </row>
    <row r="9" spans="1:11" ht="13.5">
      <c r="A9" s="22" t="s">
        <v>22</v>
      </c>
      <c r="B9" s="6">
        <v>28253440</v>
      </c>
      <c r="C9" s="6">
        <v>11909558</v>
      </c>
      <c r="D9" s="23">
        <v>33259153</v>
      </c>
      <c r="E9" s="24">
        <v>45493638</v>
      </c>
      <c r="F9" s="6">
        <v>45583138</v>
      </c>
      <c r="G9" s="25">
        <v>45583138</v>
      </c>
      <c r="H9" s="26">
        <v>39324816</v>
      </c>
      <c r="I9" s="24">
        <v>31439514</v>
      </c>
      <c r="J9" s="6">
        <v>31185552</v>
      </c>
      <c r="K9" s="25">
        <v>32205234</v>
      </c>
    </row>
    <row r="10" spans="1:11" ht="25.5">
      <c r="A10" s="27" t="s">
        <v>106</v>
      </c>
      <c r="B10" s="28">
        <f>SUM(B5:B9)</f>
        <v>252579377</v>
      </c>
      <c r="C10" s="29">
        <f aca="true" t="shared" si="0" ref="C10:K10">SUM(C5:C9)</f>
        <v>324574243</v>
      </c>
      <c r="D10" s="30">
        <f t="shared" si="0"/>
        <v>330415365</v>
      </c>
      <c r="E10" s="28">
        <f t="shared" si="0"/>
        <v>357966040</v>
      </c>
      <c r="F10" s="29">
        <f t="shared" si="0"/>
        <v>382829215</v>
      </c>
      <c r="G10" s="31">
        <f t="shared" si="0"/>
        <v>382829215</v>
      </c>
      <c r="H10" s="32">
        <f t="shared" si="0"/>
        <v>330053018</v>
      </c>
      <c r="I10" s="28">
        <f t="shared" si="0"/>
        <v>424931462</v>
      </c>
      <c r="J10" s="29">
        <f t="shared" si="0"/>
        <v>369098925</v>
      </c>
      <c r="K10" s="31">
        <f t="shared" si="0"/>
        <v>387007251</v>
      </c>
    </row>
    <row r="11" spans="1:11" ht="13.5">
      <c r="A11" s="22" t="s">
        <v>23</v>
      </c>
      <c r="B11" s="6">
        <v>74564276</v>
      </c>
      <c r="C11" s="6">
        <v>80366232</v>
      </c>
      <c r="D11" s="23">
        <v>85378103</v>
      </c>
      <c r="E11" s="24">
        <v>106514201</v>
      </c>
      <c r="F11" s="6">
        <v>91514200</v>
      </c>
      <c r="G11" s="25">
        <v>91514200</v>
      </c>
      <c r="H11" s="26">
        <v>83941610</v>
      </c>
      <c r="I11" s="24">
        <v>86095084</v>
      </c>
      <c r="J11" s="6">
        <v>89847192</v>
      </c>
      <c r="K11" s="25">
        <v>94156869</v>
      </c>
    </row>
    <row r="12" spans="1:11" ht="13.5">
      <c r="A12" s="22" t="s">
        <v>24</v>
      </c>
      <c r="B12" s="6">
        <v>6150154</v>
      </c>
      <c r="C12" s="6">
        <v>6946107</v>
      </c>
      <c r="D12" s="23">
        <v>7844876</v>
      </c>
      <c r="E12" s="24">
        <v>7286498</v>
      </c>
      <c r="F12" s="6">
        <v>7286498</v>
      </c>
      <c r="G12" s="25">
        <v>7286498</v>
      </c>
      <c r="H12" s="26">
        <v>5810283</v>
      </c>
      <c r="I12" s="24">
        <v>7199669</v>
      </c>
      <c r="J12" s="6">
        <v>7545251</v>
      </c>
      <c r="K12" s="25">
        <v>7907424</v>
      </c>
    </row>
    <row r="13" spans="1:11" ht="13.5">
      <c r="A13" s="22" t="s">
        <v>107</v>
      </c>
      <c r="B13" s="6">
        <v>89088906</v>
      </c>
      <c r="C13" s="6">
        <v>84277914</v>
      </c>
      <c r="D13" s="23">
        <v>72537094</v>
      </c>
      <c r="E13" s="24">
        <v>14528412</v>
      </c>
      <c r="F13" s="6">
        <v>14528412</v>
      </c>
      <c r="G13" s="25">
        <v>14528412</v>
      </c>
      <c r="H13" s="26">
        <v>0</v>
      </c>
      <c r="I13" s="24">
        <v>30000000</v>
      </c>
      <c r="J13" s="6">
        <v>10907989</v>
      </c>
      <c r="K13" s="25">
        <v>11504305</v>
      </c>
    </row>
    <row r="14" spans="1:11" ht="13.5">
      <c r="A14" s="22" t="s">
        <v>25</v>
      </c>
      <c r="B14" s="6">
        <v>6532090</v>
      </c>
      <c r="C14" s="6">
        <v>6859668</v>
      </c>
      <c r="D14" s="23">
        <v>13770668</v>
      </c>
      <c r="E14" s="24">
        <v>150000</v>
      </c>
      <c r="F14" s="6">
        <v>150000</v>
      </c>
      <c r="G14" s="25">
        <v>150000</v>
      </c>
      <c r="H14" s="26">
        <v>0</v>
      </c>
      <c r="I14" s="24">
        <v>150000</v>
      </c>
      <c r="J14" s="6">
        <v>157200</v>
      </c>
      <c r="K14" s="25">
        <v>164746</v>
      </c>
    </row>
    <row r="15" spans="1:11" ht="13.5">
      <c r="A15" s="22" t="s">
        <v>26</v>
      </c>
      <c r="B15" s="6">
        <v>102784796</v>
      </c>
      <c r="C15" s="6">
        <v>119834656</v>
      </c>
      <c r="D15" s="23">
        <v>129999150</v>
      </c>
      <c r="E15" s="24">
        <v>82627646</v>
      </c>
      <c r="F15" s="6">
        <v>153574231</v>
      </c>
      <c r="G15" s="25">
        <v>153574231</v>
      </c>
      <c r="H15" s="26">
        <v>88260042</v>
      </c>
      <c r="I15" s="24">
        <v>162598831</v>
      </c>
      <c r="J15" s="6">
        <v>132608698</v>
      </c>
      <c r="K15" s="25">
        <v>138968835</v>
      </c>
    </row>
    <row r="16" spans="1:11" ht="13.5">
      <c r="A16" s="22" t="s">
        <v>21</v>
      </c>
      <c r="B16" s="6">
        <v>0</v>
      </c>
      <c r="C16" s="6">
        <v>990409</v>
      </c>
      <c r="D16" s="23">
        <v>2386361</v>
      </c>
      <c r="E16" s="24">
        <v>1094897</v>
      </c>
      <c r="F16" s="6">
        <v>0</v>
      </c>
      <c r="G16" s="25">
        <v>0</v>
      </c>
      <c r="H16" s="26">
        <v>1211980</v>
      </c>
      <c r="I16" s="24">
        <v>1250403</v>
      </c>
      <c r="J16" s="6">
        <v>1310422</v>
      </c>
      <c r="K16" s="25">
        <v>1373323</v>
      </c>
    </row>
    <row r="17" spans="1:11" ht="13.5">
      <c r="A17" s="22" t="s">
        <v>27</v>
      </c>
      <c r="B17" s="6">
        <v>104985028</v>
      </c>
      <c r="C17" s="6">
        <v>88322418</v>
      </c>
      <c r="D17" s="23">
        <v>112323827</v>
      </c>
      <c r="E17" s="24">
        <v>58645611</v>
      </c>
      <c r="F17" s="6">
        <v>79041729</v>
      </c>
      <c r="G17" s="25">
        <v>79041729</v>
      </c>
      <c r="H17" s="26">
        <v>22978778</v>
      </c>
      <c r="I17" s="24">
        <v>59326465</v>
      </c>
      <c r="J17" s="6">
        <v>82933358</v>
      </c>
      <c r="K17" s="25">
        <v>86785624</v>
      </c>
    </row>
    <row r="18" spans="1:11" ht="13.5">
      <c r="A18" s="33" t="s">
        <v>28</v>
      </c>
      <c r="B18" s="34">
        <f>SUM(B11:B17)</f>
        <v>384105250</v>
      </c>
      <c r="C18" s="35">
        <f aca="true" t="shared" si="1" ref="C18:K18">SUM(C11:C17)</f>
        <v>387597404</v>
      </c>
      <c r="D18" s="36">
        <f t="shared" si="1"/>
        <v>424240079</v>
      </c>
      <c r="E18" s="34">
        <f t="shared" si="1"/>
        <v>270847265</v>
      </c>
      <c r="F18" s="35">
        <f t="shared" si="1"/>
        <v>346095070</v>
      </c>
      <c r="G18" s="37">
        <f t="shared" si="1"/>
        <v>346095070</v>
      </c>
      <c r="H18" s="38">
        <f t="shared" si="1"/>
        <v>202202693</v>
      </c>
      <c r="I18" s="34">
        <f t="shared" si="1"/>
        <v>346620452</v>
      </c>
      <c r="J18" s="35">
        <f t="shared" si="1"/>
        <v>325310110</v>
      </c>
      <c r="K18" s="37">
        <f t="shared" si="1"/>
        <v>340861126</v>
      </c>
    </row>
    <row r="19" spans="1:11" ht="13.5">
      <c r="A19" s="33" t="s">
        <v>29</v>
      </c>
      <c r="B19" s="39">
        <f>+B10-B18</f>
        <v>-131525873</v>
      </c>
      <c r="C19" s="40">
        <f aca="true" t="shared" si="2" ref="C19:K19">+C10-C18</f>
        <v>-63023161</v>
      </c>
      <c r="D19" s="41">
        <f t="shared" si="2"/>
        <v>-93824714</v>
      </c>
      <c r="E19" s="39">
        <f t="shared" si="2"/>
        <v>87118775</v>
      </c>
      <c r="F19" s="40">
        <f t="shared" si="2"/>
        <v>36734145</v>
      </c>
      <c r="G19" s="42">
        <f t="shared" si="2"/>
        <v>36734145</v>
      </c>
      <c r="H19" s="43">
        <f t="shared" si="2"/>
        <v>127850325</v>
      </c>
      <c r="I19" s="39">
        <f t="shared" si="2"/>
        <v>78311010</v>
      </c>
      <c r="J19" s="40">
        <f t="shared" si="2"/>
        <v>43788815</v>
      </c>
      <c r="K19" s="42">
        <f t="shared" si="2"/>
        <v>46146125</v>
      </c>
    </row>
    <row r="20" spans="1:11" ht="25.5">
      <c r="A20" s="44" t="s">
        <v>30</v>
      </c>
      <c r="B20" s="45">
        <v>63871230</v>
      </c>
      <c r="C20" s="46">
        <v>26067921</v>
      </c>
      <c r="D20" s="47">
        <v>23008180</v>
      </c>
      <c r="E20" s="45">
        <v>50258000</v>
      </c>
      <c r="F20" s="46">
        <v>49458000</v>
      </c>
      <c r="G20" s="48">
        <v>49458000</v>
      </c>
      <c r="H20" s="49">
        <v>49458000</v>
      </c>
      <c r="I20" s="45">
        <v>0</v>
      </c>
      <c r="J20" s="46">
        <v>0</v>
      </c>
      <c r="K20" s="48">
        <v>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-67654643</v>
      </c>
      <c r="C22" s="58">
        <f aca="true" t="shared" si="3" ref="C22:K22">SUM(C19:C21)</f>
        <v>-36955240</v>
      </c>
      <c r="D22" s="59">
        <f t="shared" si="3"/>
        <v>-70816534</v>
      </c>
      <c r="E22" s="57">
        <f t="shared" si="3"/>
        <v>137376775</v>
      </c>
      <c r="F22" s="58">
        <f t="shared" si="3"/>
        <v>86192145</v>
      </c>
      <c r="G22" s="60">
        <f t="shared" si="3"/>
        <v>86192145</v>
      </c>
      <c r="H22" s="61">
        <f t="shared" si="3"/>
        <v>177308325</v>
      </c>
      <c r="I22" s="57">
        <f t="shared" si="3"/>
        <v>78311010</v>
      </c>
      <c r="J22" s="58">
        <f t="shared" si="3"/>
        <v>43788815</v>
      </c>
      <c r="K22" s="60">
        <f t="shared" si="3"/>
        <v>46146125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-67654643</v>
      </c>
      <c r="C24" s="40">
        <f aca="true" t="shared" si="4" ref="C24:K24">SUM(C22:C23)</f>
        <v>-36955240</v>
      </c>
      <c r="D24" s="41">
        <f t="shared" si="4"/>
        <v>-70816534</v>
      </c>
      <c r="E24" s="39">
        <f t="shared" si="4"/>
        <v>137376775</v>
      </c>
      <c r="F24" s="40">
        <f t="shared" si="4"/>
        <v>86192145</v>
      </c>
      <c r="G24" s="42">
        <f t="shared" si="4"/>
        <v>86192145</v>
      </c>
      <c r="H24" s="43">
        <f t="shared" si="4"/>
        <v>177308325</v>
      </c>
      <c r="I24" s="39">
        <f t="shared" si="4"/>
        <v>78311010</v>
      </c>
      <c r="J24" s="40">
        <f t="shared" si="4"/>
        <v>43788815</v>
      </c>
      <c r="K24" s="42">
        <f t="shared" si="4"/>
        <v>46146125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65804800</v>
      </c>
      <c r="C27" s="7">
        <v>69282655</v>
      </c>
      <c r="D27" s="69">
        <v>61851603</v>
      </c>
      <c r="E27" s="70">
        <v>77953000</v>
      </c>
      <c r="F27" s="7">
        <v>60888000</v>
      </c>
      <c r="G27" s="71">
        <v>60888000</v>
      </c>
      <c r="H27" s="72">
        <v>34734028</v>
      </c>
      <c r="I27" s="70">
        <v>93082214</v>
      </c>
      <c r="J27" s="7">
        <v>49657536</v>
      </c>
      <c r="K27" s="71">
        <v>164813845</v>
      </c>
    </row>
    <row r="28" spans="1:11" ht="13.5">
      <c r="A28" s="73" t="s">
        <v>34</v>
      </c>
      <c r="B28" s="6">
        <v>64716900</v>
      </c>
      <c r="C28" s="6">
        <v>66225944</v>
      </c>
      <c r="D28" s="23">
        <v>38969736</v>
      </c>
      <c r="E28" s="24">
        <v>76523000</v>
      </c>
      <c r="F28" s="6">
        <v>59458000</v>
      </c>
      <c r="G28" s="25">
        <v>59458000</v>
      </c>
      <c r="H28" s="26">
        <v>0</v>
      </c>
      <c r="I28" s="24">
        <v>61082214</v>
      </c>
      <c r="J28" s="6">
        <v>49657536</v>
      </c>
      <c r="K28" s="25">
        <v>164813845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1087900</v>
      </c>
      <c r="C31" s="6">
        <v>0</v>
      </c>
      <c r="D31" s="23">
        <v>14175849</v>
      </c>
      <c r="E31" s="24">
        <v>1430000</v>
      </c>
      <c r="F31" s="6">
        <v>1430000</v>
      </c>
      <c r="G31" s="25">
        <v>1430000</v>
      </c>
      <c r="H31" s="26">
        <v>0</v>
      </c>
      <c r="I31" s="24">
        <v>32000000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65804800</v>
      </c>
      <c r="C32" s="7">
        <f aca="true" t="shared" si="5" ref="C32:K32">SUM(C28:C31)</f>
        <v>66225944</v>
      </c>
      <c r="D32" s="69">
        <f t="shared" si="5"/>
        <v>53145585</v>
      </c>
      <c r="E32" s="70">
        <f t="shared" si="5"/>
        <v>77953000</v>
      </c>
      <c r="F32" s="7">
        <f t="shared" si="5"/>
        <v>60888000</v>
      </c>
      <c r="G32" s="71">
        <f t="shared" si="5"/>
        <v>60888000</v>
      </c>
      <c r="H32" s="72">
        <f t="shared" si="5"/>
        <v>0</v>
      </c>
      <c r="I32" s="70">
        <f t="shared" si="5"/>
        <v>93082214</v>
      </c>
      <c r="J32" s="7">
        <f t="shared" si="5"/>
        <v>49657536</v>
      </c>
      <c r="K32" s="71">
        <f t="shared" si="5"/>
        <v>164813845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70091286</v>
      </c>
      <c r="C35" s="6">
        <v>135929876</v>
      </c>
      <c r="D35" s="23">
        <v>152429611</v>
      </c>
      <c r="E35" s="24">
        <v>316002275</v>
      </c>
      <c r="F35" s="6">
        <v>281882645</v>
      </c>
      <c r="G35" s="25">
        <v>281882645</v>
      </c>
      <c r="H35" s="26">
        <v>513599327</v>
      </c>
      <c r="I35" s="24">
        <v>241807296</v>
      </c>
      <c r="J35" s="6">
        <v>-362955593</v>
      </c>
      <c r="K35" s="25">
        <v>-414317700</v>
      </c>
    </row>
    <row r="36" spans="1:11" ht="13.5">
      <c r="A36" s="22" t="s">
        <v>40</v>
      </c>
      <c r="B36" s="6">
        <v>1323344516</v>
      </c>
      <c r="C36" s="6">
        <v>1273567041</v>
      </c>
      <c r="D36" s="23">
        <v>1294365922</v>
      </c>
      <c r="E36" s="24">
        <v>77953000</v>
      </c>
      <c r="F36" s="6">
        <v>60888000</v>
      </c>
      <c r="G36" s="25">
        <v>60888000</v>
      </c>
      <c r="H36" s="26">
        <v>1547117677</v>
      </c>
      <c r="I36" s="24">
        <v>93082214</v>
      </c>
      <c r="J36" s="6">
        <v>49657536</v>
      </c>
      <c r="K36" s="25">
        <v>164813845</v>
      </c>
    </row>
    <row r="37" spans="1:11" ht="13.5">
      <c r="A37" s="22" t="s">
        <v>41</v>
      </c>
      <c r="B37" s="6">
        <v>140450420</v>
      </c>
      <c r="C37" s="6">
        <v>195930846</v>
      </c>
      <c r="D37" s="23">
        <v>328751415</v>
      </c>
      <c r="E37" s="24">
        <v>256578500</v>
      </c>
      <c r="F37" s="6">
        <v>256578500</v>
      </c>
      <c r="G37" s="25">
        <v>256578500</v>
      </c>
      <c r="H37" s="26">
        <v>231685299</v>
      </c>
      <c r="I37" s="24">
        <v>256578500</v>
      </c>
      <c r="J37" s="6">
        <v>-357086872</v>
      </c>
      <c r="K37" s="25">
        <v>-295649980</v>
      </c>
    </row>
    <row r="38" spans="1:11" ht="13.5">
      <c r="A38" s="22" t="s">
        <v>42</v>
      </c>
      <c r="B38" s="6">
        <v>30270061</v>
      </c>
      <c r="C38" s="6">
        <v>36106463</v>
      </c>
      <c r="D38" s="23">
        <v>25828182</v>
      </c>
      <c r="E38" s="24">
        <v>0</v>
      </c>
      <c r="F38" s="6">
        <v>0</v>
      </c>
      <c r="G38" s="25">
        <v>0</v>
      </c>
      <c r="H38" s="26">
        <v>33663758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1222715321</v>
      </c>
      <c r="C39" s="6">
        <v>1214414853</v>
      </c>
      <c r="D39" s="23">
        <v>1163905062</v>
      </c>
      <c r="E39" s="24">
        <v>137376775</v>
      </c>
      <c r="F39" s="6">
        <v>86192145</v>
      </c>
      <c r="G39" s="25">
        <v>86192145</v>
      </c>
      <c r="H39" s="26">
        <v>1751288500</v>
      </c>
      <c r="I39" s="24">
        <v>78311010</v>
      </c>
      <c r="J39" s="6">
        <v>43788815</v>
      </c>
      <c r="K39" s="25">
        <v>46146125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74507784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2694461</v>
      </c>
      <c r="D44" s="23">
        <v>-756943</v>
      </c>
      <c r="E44" s="24">
        <v>191211252</v>
      </c>
      <c r="F44" s="6">
        <v>0</v>
      </c>
      <c r="G44" s="25">
        <v>0</v>
      </c>
      <c r="H44" s="26">
        <v>-3336209</v>
      </c>
      <c r="I44" s="24">
        <v>0</v>
      </c>
      <c r="J44" s="6">
        <v>-476761594</v>
      </c>
      <c r="K44" s="25">
        <v>72823386</v>
      </c>
    </row>
    <row r="45" spans="1:11" ht="13.5">
      <c r="A45" s="33" t="s">
        <v>48</v>
      </c>
      <c r="B45" s="7">
        <v>74507784</v>
      </c>
      <c r="C45" s="7">
        <v>24228990</v>
      </c>
      <c r="D45" s="69">
        <v>5952004</v>
      </c>
      <c r="E45" s="70">
        <v>208867015</v>
      </c>
      <c r="F45" s="7">
        <v>-21754151</v>
      </c>
      <c r="G45" s="71">
        <v>-21754151</v>
      </c>
      <c r="H45" s="72">
        <v>116696966</v>
      </c>
      <c r="I45" s="70">
        <v>-95091537</v>
      </c>
      <c r="J45" s="7">
        <v>-594715624</v>
      </c>
      <c r="K45" s="71">
        <v>-28777955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21535924</v>
      </c>
      <c r="C48" s="6">
        <v>6708947</v>
      </c>
      <c r="D48" s="23">
        <v>13779611</v>
      </c>
      <c r="E48" s="24">
        <v>17655763</v>
      </c>
      <c r="F48" s="6">
        <v>-21754151</v>
      </c>
      <c r="G48" s="25">
        <v>-21754151</v>
      </c>
      <c r="H48" s="26">
        <v>95334190</v>
      </c>
      <c r="I48" s="24">
        <v>-95091537</v>
      </c>
      <c r="J48" s="6">
        <v>-117954030</v>
      </c>
      <c r="K48" s="25">
        <v>-101601341</v>
      </c>
    </row>
    <row r="49" spans="1:11" ht="13.5">
      <c r="A49" s="22" t="s">
        <v>51</v>
      </c>
      <c r="B49" s="6">
        <f>+B75</f>
        <v>109217879.7526565</v>
      </c>
      <c r="C49" s="6">
        <f aca="true" t="shared" si="6" ref="C49:K49">+C75</f>
        <v>186277310</v>
      </c>
      <c r="D49" s="23">
        <f t="shared" si="6"/>
        <v>318705859</v>
      </c>
      <c r="E49" s="24">
        <f t="shared" si="6"/>
        <v>63038836</v>
      </c>
      <c r="F49" s="6">
        <f t="shared" si="6"/>
        <v>63038836</v>
      </c>
      <c r="G49" s="25">
        <f t="shared" si="6"/>
        <v>63038836</v>
      </c>
      <c r="H49" s="26">
        <f t="shared" si="6"/>
        <v>221180436</v>
      </c>
      <c r="I49" s="24">
        <f t="shared" si="6"/>
        <v>63038836</v>
      </c>
      <c r="J49" s="6">
        <f t="shared" si="6"/>
        <v>-73864942</v>
      </c>
      <c r="K49" s="25">
        <f t="shared" si="6"/>
        <v>-85251436</v>
      </c>
    </row>
    <row r="50" spans="1:11" ht="13.5">
      <c r="A50" s="33" t="s">
        <v>52</v>
      </c>
      <c r="B50" s="7">
        <f>+B48-B49</f>
        <v>-87681955.7526565</v>
      </c>
      <c r="C50" s="7">
        <f aca="true" t="shared" si="7" ref="C50:K50">+C48-C49</f>
        <v>-179568363</v>
      </c>
      <c r="D50" s="69">
        <f t="shared" si="7"/>
        <v>-304926248</v>
      </c>
      <c r="E50" s="70">
        <f t="shared" si="7"/>
        <v>-45383073</v>
      </c>
      <c r="F50" s="7">
        <f t="shared" si="7"/>
        <v>-84792987</v>
      </c>
      <c r="G50" s="71">
        <f t="shared" si="7"/>
        <v>-84792987</v>
      </c>
      <c r="H50" s="72">
        <f t="shared" si="7"/>
        <v>-125846246</v>
      </c>
      <c r="I50" s="70">
        <f t="shared" si="7"/>
        <v>-158130373</v>
      </c>
      <c r="J50" s="7">
        <f t="shared" si="7"/>
        <v>-44089088</v>
      </c>
      <c r="K50" s="71">
        <f t="shared" si="7"/>
        <v>-16349905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98706744</v>
      </c>
      <c r="C53" s="6">
        <v>1236160550</v>
      </c>
      <c r="D53" s="23">
        <v>1177718527</v>
      </c>
      <c r="E53" s="24">
        <v>77953000</v>
      </c>
      <c r="F53" s="6">
        <v>60888000</v>
      </c>
      <c r="G53" s="25">
        <v>60888000</v>
      </c>
      <c r="H53" s="26">
        <v>1476880224</v>
      </c>
      <c r="I53" s="24">
        <v>93082214</v>
      </c>
      <c r="J53" s="6">
        <v>49657536</v>
      </c>
      <c r="K53" s="25">
        <v>164813845</v>
      </c>
    </row>
    <row r="54" spans="1:11" ht="13.5">
      <c r="A54" s="22" t="s">
        <v>55</v>
      </c>
      <c r="B54" s="6">
        <v>89088906</v>
      </c>
      <c r="C54" s="6">
        <v>0</v>
      </c>
      <c r="D54" s="23">
        <v>71347867</v>
      </c>
      <c r="E54" s="24">
        <v>14528412</v>
      </c>
      <c r="F54" s="6">
        <v>14528412</v>
      </c>
      <c r="G54" s="25">
        <v>14528412</v>
      </c>
      <c r="H54" s="26">
        <v>0</v>
      </c>
      <c r="I54" s="24">
        <v>30000000</v>
      </c>
      <c r="J54" s="6">
        <v>10907989</v>
      </c>
      <c r="K54" s="25">
        <v>11504305</v>
      </c>
    </row>
    <row r="55" spans="1:11" ht="13.5">
      <c r="A55" s="22" t="s">
        <v>56</v>
      </c>
      <c r="B55" s="6">
        <v>0</v>
      </c>
      <c r="C55" s="6">
        <v>62408378</v>
      </c>
      <c r="D55" s="23">
        <v>50020148</v>
      </c>
      <c r="E55" s="24">
        <v>62265000</v>
      </c>
      <c r="F55" s="6">
        <v>45200000</v>
      </c>
      <c r="G55" s="25">
        <v>45200000</v>
      </c>
      <c r="H55" s="26">
        <v>31565968</v>
      </c>
      <c r="I55" s="24">
        <v>51286148</v>
      </c>
      <c r="J55" s="6">
        <v>32149565</v>
      </c>
      <c r="K55" s="25">
        <v>164813845</v>
      </c>
    </row>
    <row r="56" spans="1:11" ht="13.5">
      <c r="A56" s="22" t="s">
        <v>57</v>
      </c>
      <c r="B56" s="6">
        <v>0</v>
      </c>
      <c r="C56" s="6">
        <v>9465375</v>
      </c>
      <c r="D56" s="23">
        <v>5309492</v>
      </c>
      <c r="E56" s="24">
        <v>5543418</v>
      </c>
      <c r="F56" s="6">
        <v>6060000</v>
      </c>
      <c r="G56" s="25">
        <v>6060000</v>
      </c>
      <c r="H56" s="26">
        <v>6910887</v>
      </c>
      <c r="I56" s="24">
        <v>7480171</v>
      </c>
      <c r="J56" s="6">
        <v>7849701</v>
      </c>
      <c r="K56" s="25">
        <v>8226484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3440147</v>
      </c>
      <c r="D59" s="23">
        <v>0</v>
      </c>
      <c r="E59" s="24">
        <v>63595568</v>
      </c>
      <c r="F59" s="6">
        <v>63595568</v>
      </c>
      <c r="G59" s="25">
        <v>63595568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1361807</v>
      </c>
      <c r="D60" s="23">
        <v>0</v>
      </c>
      <c r="E60" s="24">
        <v>2234480</v>
      </c>
      <c r="F60" s="6">
        <v>2234480</v>
      </c>
      <c r="G60" s="25">
        <v>2234480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0.5396490375843931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81074729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150236030</v>
      </c>
      <c r="C72" s="2">
        <f aca="true" t="shared" si="10" ref="C72:K72">+C77</f>
        <v>169015782</v>
      </c>
      <c r="D72" s="2">
        <f t="shared" si="10"/>
        <v>169920493</v>
      </c>
      <c r="E72" s="2">
        <f t="shared" si="10"/>
        <v>187699120</v>
      </c>
      <c r="F72" s="2">
        <f t="shared" si="10"/>
        <v>214342295</v>
      </c>
      <c r="G72" s="2">
        <f t="shared" si="10"/>
        <v>214342295</v>
      </c>
      <c r="H72" s="2">
        <f t="shared" si="10"/>
        <v>178507992</v>
      </c>
      <c r="I72" s="2">
        <f t="shared" si="10"/>
        <v>274922258</v>
      </c>
      <c r="J72" s="2">
        <f t="shared" si="10"/>
        <v>212584286</v>
      </c>
      <c r="K72" s="2">
        <f t="shared" si="10"/>
        <v>222160693</v>
      </c>
    </row>
    <row r="73" spans="1:11" ht="12.75" hidden="1">
      <c r="A73" s="2" t="s">
        <v>114</v>
      </c>
      <c r="B73" s="2">
        <f>+B74</f>
        <v>41781502.66666669</v>
      </c>
      <c r="C73" s="2">
        <f aca="true" t="shared" si="11" ref="C73:K73">+(C78+C80+C81+C82)-(B78+B80+B81+B82)</f>
        <v>78274521</v>
      </c>
      <c r="D73" s="2">
        <f t="shared" si="11"/>
        <v>8897915</v>
      </c>
      <c r="E73" s="2">
        <f t="shared" si="11"/>
        <v>158479419</v>
      </c>
      <c r="F73" s="2">
        <f>+(F78+F80+F81+F82)-(D78+D80+D81+D82)</f>
        <v>163769703</v>
      </c>
      <c r="G73" s="2">
        <f>+(G78+G80+G81+G82)-(D78+D80+D81+D82)</f>
        <v>163769703</v>
      </c>
      <c r="H73" s="2">
        <f>+(H78+H80+H81+H82)-(D78+D80+D81+D82)</f>
        <v>279953612</v>
      </c>
      <c r="I73" s="2">
        <f>+(I78+I80+I81+I82)-(E78+E80+E81+E82)</f>
        <v>-37590405</v>
      </c>
      <c r="J73" s="2">
        <f t="shared" si="11"/>
        <v>-497866545</v>
      </c>
      <c r="K73" s="2">
        <f t="shared" si="11"/>
        <v>-68984799</v>
      </c>
    </row>
    <row r="74" spans="1:11" ht="12.75" hidden="1">
      <c r="A74" s="2" t="s">
        <v>115</v>
      </c>
      <c r="B74" s="2">
        <f>+TREND(C74:E74)</f>
        <v>41781502.66666669</v>
      </c>
      <c r="C74" s="2">
        <f>+C73</f>
        <v>78274521</v>
      </c>
      <c r="D74" s="2">
        <f aca="true" t="shared" si="12" ref="D74:K74">+D73</f>
        <v>8897915</v>
      </c>
      <c r="E74" s="2">
        <f t="shared" si="12"/>
        <v>158479419</v>
      </c>
      <c r="F74" s="2">
        <f t="shared" si="12"/>
        <v>163769703</v>
      </c>
      <c r="G74" s="2">
        <f t="shared" si="12"/>
        <v>163769703</v>
      </c>
      <c r="H74" s="2">
        <f t="shared" si="12"/>
        <v>279953612</v>
      </c>
      <c r="I74" s="2">
        <f t="shared" si="12"/>
        <v>-37590405</v>
      </c>
      <c r="J74" s="2">
        <f t="shared" si="12"/>
        <v>-497866545</v>
      </c>
      <c r="K74" s="2">
        <f t="shared" si="12"/>
        <v>-68984799</v>
      </c>
    </row>
    <row r="75" spans="1:11" ht="12.75" hidden="1">
      <c r="A75" s="2" t="s">
        <v>116</v>
      </c>
      <c r="B75" s="2">
        <f>+B84-(((B80+B81+B78)*B70)-B79)</f>
        <v>109217879.7526565</v>
      </c>
      <c r="C75" s="2">
        <f aca="true" t="shared" si="13" ref="C75:K75">+C84-(((C80+C81+C78)*C70)-C79)</f>
        <v>186277310</v>
      </c>
      <c r="D75" s="2">
        <f t="shared" si="13"/>
        <v>318705859</v>
      </c>
      <c r="E75" s="2">
        <f t="shared" si="13"/>
        <v>63038836</v>
      </c>
      <c r="F75" s="2">
        <f t="shared" si="13"/>
        <v>63038836</v>
      </c>
      <c r="G75" s="2">
        <f t="shared" si="13"/>
        <v>63038836</v>
      </c>
      <c r="H75" s="2">
        <f t="shared" si="13"/>
        <v>221180436</v>
      </c>
      <c r="I75" s="2">
        <f t="shared" si="13"/>
        <v>63038836</v>
      </c>
      <c r="J75" s="2">
        <f t="shared" si="13"/>
        <v>-73864942</v>
      </c>
      <c r="K75" s="2">
        <f t="shared" si="13"/>
        <v>-85251436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150236030</v>
      </c>
      <c r="C77" s="3">
        <v>169015782</v>
      </c>
      <c r="D77" s="3">
        <v>169920493</v>
      </c>
      <c r="E77" s="3">
        <v>187699120</v>
      </c>
      <c r="F77" s="3">
        <v>214342295</v>
      </c>
      <c r="G77" s="3">
        <v>214342295</v>
      </c>
      <c r="H77" s="3">
        <v>178507992</v>
      </c>
      <c r="I77" s="3">
        <v>274922258</v>
      </c>
      <c r="J77" s="3">
        <v>212584286</v>
      </c>
      <c r="K77" s="3">
        <v>222160693</v>
      </c>
    </row>
    <row r="78" spans="1:11" ht="12.75" hidden="1">
      <c r="A78" s="1" t="s">
        <v>67</v>
      </c>
      <c r="B78" s="3">
        <v>1949203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135446790</v>
      </c>
      <c r="C79" s="3">
        <v>186277310</v>
      </c>
      <c r="D79" s="3">
        <v>318705859</v>
      </c>
      <c r="E79" s="3">
        <v>63038836</v>
      </c>
      <c r="F79" s="3">
        <v>63038836</v>
      </c>
      <c r="G79" s="3">
        <v>63038836</v>
      </c>
      <c r="H79" s="3">
        <v>221180436</v>
      </c>
      <c r="I79" s="3">
        <v>63038836</v>
      </c>
      <c r="J79" s="3">
        <v>-73864942</v>
      </c>
      <c r="K79" s="3">
        <v>-85251436</v>
      </c>
    </row>
    <row r="80" spans="1:11" ht="12.75" hidden="1">
      <c r="A80" s="1" t="s">
        <v>69</v>
      </c>
      <c r="B80" s="3">
        <v>22048943</v>
      </c>
      <c r="C80" s="3">
        <v>30457018</v>
      </c>
      <c r="D80" s="3">
        <v>42162716</v>
      </c>
      <c r="E80" s="3">
        <v>294255500</v>
      </c>
      <c r="F80" s="3">
        <v>299545784</v>
      </c>
      <c r="G80" s="3">
        <v>299545784</v>
      </c>
      <c r="H80" s="3">
        <v>330055151</v>
      </c>
      <c r="I80" s="3">
        <v>256665095</v>
      </c>
      <c r="J80" s="3">
        <v>-241201450</v>
      </c>
      <c r="K80" s="3">
        <v>-310186249</v>
      </c>
    </row>
    <row r="81" spans="1:11" ht="12.75" hidden="1">
      <c r="A81" s="1" t="s">
        <v>70</v>
      </c>
      <c r="B81" s="3">
        <v>24605499</v>
      </c>
      <c r="C81" s="3">
        <v>96421148</v>
      </c>
      <c r="D81" s="3">
        <v>93613365</v>
      </c>
      <c r="E81" s="3">
        <v>0</v>
      </c>
      <c r="F81" s="3">
        <v>0</v>
      </c>
      <c r="G81" s="3">
        <v>0</v>
      </c>
      <c r="H81" s="3">
        <v>85674542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81074729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6805233</v>
      </c>
      <c r="C7" s="6">
        <v>5830289</v>
      </c>
      <c r="D7" s="23">
        <v>6728692</v>
      </c>
      <c r="E7" s="24">
        <v>5350000</v>
      </c>
      <c r="F7" s="6">
        <v>7881600</v>
      </c>
      <c r="G7" s="25">
        <v>7881600</v>
      </c>
      <c r="H7" s="26">
        <v>8233899</v>
      </c>
      <c r="I7" s="24">
        <v>5750000</v>
      </c>
      <c r="J7" s="6">
        <v>5750000</v>
      </c>
      <c r="K7" s="25">
        <v>5750000</v>
      </c>
    </row>
    <row r="8" spans="1:11" ht="13.5">
      <c r="A8" s="22" t="s">
        <v>21</v>
      </c>
      <c r="B8" s="6">
        <v>114012527</v>
      </c>
      <c r="C8" s="6">
        <v>117698569</v>
      </c>
      <c r="D8" s="23">
        <v>123192390</v>
      </c>
      <c r="E8" s="24">
        <v>128942000</v>
      </c>
      <c r="F8" s="6">
        <v>125944390</v>
      </c>
      <c r="G8" s="25">
        <v>125944390</v>
      </c>
      <c r="H8" s="26">
        <v>123795867</v>
      </c>
      <c r="I8" s="24">
        <v>130702000</v>
      </c>
      <c r="J8" s="6">
        <v>132292000</v>
      </c>
      <c r="K8" s="25">
        <v>135892000</v>
      </c>
    </row>
    <row r="9" spans="1:11" ht="13.5">
      <c r="A9" s="22" t="s">
        <v>22</v>
      </c>
      <c r="B9" s="6">
        <v>1150536</v>
      </c>
      <c r="C9" s="6">
        <v>1288896</v>
      </c>
      <c r="D9" s="23">
        <v>932376</v>
      </c>
      <c r="E9" s="24">
        <v>1953010</v>
      </c>
      <c r="F9" s="6">
        <v>1953010</v>
      </c>
      <c r="G9" s="25">
        <v>1953010</v>
      </c>
      <c r="H9" s="26">
        <v>836708</v>
      </c>
      <c r="I9" s="24">
        <v>1400110</v>
      </c>
      <c r="J9" s="6">
        <v>1412080</v>
      </c>
      <c r="K9" s="25">
        <v>1446210</v>
      </c>
    </row>
    <row r="10" spans="1:11" ht="25.5">
      <c r="A10" s="27" t="s">
        <v>106</v>
      </c>
      <c r="B10" s="28">
        <f>SUM(B5:B9)</f>
        <v>121968296</v>
      </c>
      <c r="C10" s="29">
        <f aca="true" t="shared" si="0" ref="C10:K10">SUM(C5:C9)</f>
        <v>124817754</v>
      </c>
      <c r="D10" s="30">
        <f t="shared" si="0"/>
        <v>130853458</v>
      </c>
      <c r="E10" s="28">
        <f t="shared" si="0"/>
        <v>136245010</v>
      </c>
      <c r="F10" s="29">
        <f t="shared" si="0"/>
        <v>135779000</v>
      </c>
      <c r="G10" s="31">
        <f t="shared" si="0"/>
        <v>135779000</v>
      </c>
      <c r="H10" s="32">
        <f t="shared" si="0"/>
        <v>132866474</v>
      </c>
      <c r="I10" s="28">
        <f t="shared" si="0"/>
        <v>137852110</v>
      </c>
      <c r="J10" s="29">
        <f t="shared" si="0"/>
        <v>139454080</v>
      </c>
      <c r="K10" s="31">
        <f t="shared" si="0"/>
        <v>143088210</v>
      </c>
    </row>
    <row r="11" spans="1:11" ht="13.5">
      <c r="A11" s="22" t="s">
        <v>23</v>
      </c>
      <c r="B11" s="6">
        <v>59488403</v>
      </c>
      <c r="C11" s="6">
        <v>57917443</v>
      </c>
      <c r="D11" s="23">
        <v>61650088</v>
      </c>
      <c r="E11" s="24">
        <v>76174486</v>
      </c>
      <c r="F11" s="6">
        <v>70068446</v>
      </c>
      <c r="G11" s="25">
        <v>70068446</v>
      </c>
      <c r="H11" s="26">
        <v>61779737</v>
      </c>
      <c r="I11" s="24">
        <v>80665280</v>
      </c>
      <c r="J11" s="6">
        <v>87400160</v>
      </c>
      <c r="K11" s="25">
        <v>87450240</v>
      </c>
    </row>
    <row r="12" spans="1:11" ht="13.5">
      <c r="A12" s="22" t="s">
        <v>24</v>
      </c>
      <c r="B12" s="6">
        <v>5950489</v>
      </c>
      <c r="C12" s="6">
        <v>6566732</v>
      </c>
      <c r="D12" s="23">
        <v>6699718</v>
      </c>
      <c r="E12" s="24">
        <v>7311420</v>
      </c>
      <c r="F12" s="6">
        <v>7380490</v>
      </c>
      <c r="G12" s="25">
        <v>7380490</v>
      </c>
      <c r="H12" s="26">
        <v>6804149</v>
      </c>
      <c r="I12" s="24">
        <v>8755900</v>
      </c>
      <c r="J12" s="6">
        <v>9160540</v>
      </c>
      <c r="K12" s="25">
        <v>9569120</v>
      </c>
    </row>
    <row r="13" spans="1:11" ht="13.5">
      <c r="A13" s="22" t="s">
        <v>107</v>
      </c>
      <c r="B13" s="6">
        <v>3926513</v>
      </c>
      <c r="C13" s="6">
        <v>3877479</v>
      </c>
      <c r="D13" s="23">
        <v>3104934</v>
      </c>
      <c r="E13" s="24">
        <v>3628874</v>
      </c>
      <c r="F13" s="6">
        <v>3628874</v>
      </c>
      <c r="G13" s="25">
        <v>3628874</v>
      </c>
      <c r="H13" s="26">
        <v>2689662</v>
      </c>
      <c r="I13" s="24">
        <v>3706280</v>
      </c>
      <c r="J13" s="6">
        <v>4565710</v>
      </c>
      <c r="K13" s="25">
        <v>3338850</v>
      </c>
    </row>
    <row r="14" spans="1:11" ht="13.5">
      <c r="A14" s="22" t="s">
        <v>25</v>
      </c>
      <c r="B14" s="6">
        <v>673822</v>
      </c>
      <c r="C14" s="6">
        <v>451109</v>
      </c>
      <c r="D14" s="23">
        <v>203899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5207186</v>
      </c>
      <c r="C15" s="6">
        <v>1454791</v>
      </c>
      <c r="D15" s="23">
        <v>1245544</v>
      </c>
      <c r="E15" s="24">
        <v>1671470</v>
      </c>
      <c r="F15" s="6">
        <v>1342970</v>
      </c>
      <c r="G15" s="25">
        <v>1342970</v>
      </c>
      <c r="H15" s="26">
        <v>1053139</v>
      </c>
      <c r="I15" s="24">
        <v>1618690</v>
      </c>
      <c r="J15" s="6">
        <v>1696860</v>
      </c>
      <c r="K15" s="25">
        <v>1772560</v>
      </c>
    </row>
    <row r="16" spans="1:11" ht="13.5">
      <c r="A16" s="22" t="s">
        <v>21</v>
      </c>
      <c r="B16" s="6">
        <v>38663697</v>
      </c>
      <c r="C16" s="6">
        <v>24795811</v>
      </c>
      <c r="D16" s="23">
        <v>7305733</v>
      </c>
      <c r="E16" s="24">
        <v>20410720</v>
      </c>
      <c r="F16" s="6">
        <v>25205720</v>
      </c>
      <c r="G16" s="25">
        <v>25205720</v>
      </c>
      <c r="H16" s="26">
        <v>8438438</v>
      </c>
      <c r="I16" s="24">
        <v>13443400</v>
      </c>
      <c r="J16" s="6">
        <v>13044100</v>
      </c>
      <c r="K16" s="25">
        <v>13129370</v>
      </c>
    </row>
    <row r="17" spans="1:11" ht="13.5">
      <c r="A17" s="22" t="s">
        <v>27</v>
      </c>
      <c r="B17" s="6">
        <v>23499377</v>
      </c>
      <c r="C17" s="6">
        <v>22480494</v>
      </c>
      <c r="D17" s="23">
        <v>28547227</v>
      </c>
      <c r="E17" s="24">
        <v>40074150</v>
      </c>
      <c r="F17" s="6">
        <v>34265970</v>
      </c>
      <c r="G17" s="25">
        <v>34265970</v>
      </c>
      <c r="H17" s="26">
        <v>20297929</v>
      </c>
      <c r="I17" s="24">
        <v>39163978</v>
      </c>
      <c r="J17" s="6">
        <v>34431288</v>
      </c>
      <c r="K17" s="25">
        <v>35117158</v>
      </c>
    </row>
    <row r="18" spans="1:11" ht="13.5">
      <c r="A18" s="33" t="s">
        <v>28</v>
      </c>
      <c r="B18" s="34">
        <f>SUM(B11:B17)</f>
        <v>137409487</v>
      </c>
      <c r="C18" s="35">
        <f aca="true" t="shared" si="1" ref="C18:K18">SUM(C11:C17)</f>
        <v>117543859</v>
      </c>
      <c r="D18" s="36">
        <f t="shared" si="1"/>
        <v>108757143</v>
      </c>
      <c r="E18" s="34">
        <f t="shared" si="1"/>
        <v>149271120</v>
      </c>
      <c r="F18" s="35">
        <f t="shared" si="1"/>
        <v>141892470</v>
      </c>
      <c r="G18" s="37">
        <f t="shared" si="1"/>
        <v>141892470</v>
      </c>
      <c r="H18" s="38">
        <f t="shared" si="1"/>
        <v>101063054</v>
      </c>
      <c r="I18" s="34">
        <f t="shared" si="1"/>
        <v>147353528</v>
      </c>
      <c r="J18" s="35">
        <f t="shared" si="1"/>
        <v>150298658</v>
      </c>
      <c r="K18" s="37">
        <f t="shared" si="1"/>
        <v>150377298</v>
      </c>
    </row>
    <row r="19" spans="1:11" ht="13.5">
      <c r="A19" s="33" t="s">
        <v>29</v>
      </c>
      <c r="B19" s="39">
        <f>+B10-B18</f>
        <v>-15441191</v>
      </c>
      <c r="C19" s="40">
        <f aca="true" t="shared" si="2" ref="C19:K19">+C10-C18</f>
        <v>7273895</v>
      </c>
      <c r="D19" s="41">
        <f t="shared" si="2"/>
        <v>22096315</v>
      </c>
      <c r="E19" s="39">
        <f t="shared" si="2"/>
        <v>-13026110</v>
      </c>
      <c r="F19" s="40">
        <f t="shared" si="2"/>
        <v>-6113470</v>
      </c>
      <c r="G19" s="42">
        <f t="shared" si="2"/>
        <v>-6113470</v>
      </c>
      <c r="H19" s="43">
        <f t="shared" si="2"/>
        <v>31803420</v>
      </c>
      <c r="I19" s="39">
        <f t="shared" si="2"/>
        <v>-9501418</v>
      </c>
      <c r="J19" s="40">
        <f t="shared" si="2"/>
        <v>-10844578</v>
      </c>
      <c r="K19" s="42">
        <f t="shared" si="2"/>
        <v>-7289088</v>
      </c>
    </row>
    <row r="20" spans="1:11" ht="25.5">
      <c r="A20" s="44" t="s">
        <v>30</v>
      </c>
      <c r="B20" s="45">
        <v>0</v>
      </c>
      <c r="C20" s="46">
        <v>0</v>
      </c>
      <c r="D20" s="47">
        <v>2521000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-15441191</v>
      </c>
      <c r="C22" s="58">
        <f aca="true" t="shared" si="3" ref="C22:K22">SUM(C19:C21)</f>
        <v>7273895</v>
      </c>
      <c r="D22" s="59">
        <f t="shared" si="3"/>
        <v>24617315</v>
      </c>
      <c r="E22" s="57">
        <f t="shared" si="3"/>
        <v>-13026110</v>
      </c>
      <c r="F22" s="58">
        <f t="shared" si="3"/>
        <v>-6113470</v>
      </c>
      <c r="G22" s="60">
        <f t="shared" si="3"/>
        <v>-6113470</v>
      </c>
      <c r="H22" s="61">
        <f t="shared" si="3"/>
        <v>31803420</v>
      </c>
      <c r="I22" s="57">
        <f t="shared" si="3"/>
        <v>-9501418</v>
      </c>
      <c r="J22" s="58">
        <f t="shared" si="3"/>
        <v>-10844578</v>
      </c>
      <c r="K22" s="60">
        <f t="shared" si="3"/>
        <v>-7289088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-15441191</v>
      </c>
      <c r="C24" s="40">
        <f aca="true" t="shared" si="4" ref="C24:K24">SUM(C22:C23)</f>
        <v>7273895</v>
      </c>
      <c r="D24" s="41">
        <f t="shared" si="4"/>
        <v>24617315</v>
      </c>
      <c r="E24" s="39">
        <f t="shared" si="4"/>
        <v>-13026110</v>
      </c>
      <c r="F24" s="40">
        <f t="shared" si="4"/>
        <v>-6113470</v>
      </c>
      <c r="G24" s="42">
        <f t="shared" si="4"/>
        <v>-6113470</v>
      </c>
      <c r="H24" s="43">
        <f t="shared" si="4"/>
        <v>31803420</v>
      </c>
      <c r="I24" s="39">
        <f t="shared" si="4"/>
        <v>-9501418</v>
      </c>
      <c r="J24" s="40">
        <f t="shared" si="4"/>
        <v>-10844578</v>
      </c>
      <c r="K24" s="42">
        <f t="shared" si="4"/>
        <v>-7289088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7352600</v>
      </c>
      <c r="C27" s="7">
        <v>3865156</v>
      </c>
      <c r="D27" s="69">
        <v>9194800</v>
      </c>
      <c r="E27" s="70">
        <v>3524600</v>
      </c>
      <c r="F27" s="7">
        <v>1791280</v>
      </c>
      <c r="G27" s="71">
        <v>1791280</v>
      </c>
      <c r="H27" s="72">
        <v>986676</v>
      </c>
      <c r="I27" s="70">
        <v>8740390</v>
      </c>
      <c r="J27" s="7">
        <v>200000</v>
      </c>
      <c r="K27" s="71">
        <v>0</v>
      </c>
    </row>
    <row r="28" spans="1:11" ht="13.5">
      <c r="A28" s="73" t="s">
        <v>34</v>
      </c>
      <c r="B28" s="6">
        <v>0</v>
      </c>
      <c r="C28" s="6">
        <v>0</v>
      </c>
      <c r="D28" s="23">
        <v>0</v>
      </c>
      <c r="E28" s="24">
        <v>70000</v>
      </c>
      <c r="F28" s="6">
        <v>70000</v>
      </c>
      <c r="G28" s="25">
        <v>70000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7352599</v>
      </c>
      <c r="C31" s="6">
        <v>0</v>
      </c>
      <c r="D31" s="23">
        <v>9192200</v>
      </c>
      <c r="E31" s="24">
        <v>3454600</v>
      </c>
      <c r="F31" s="6">
        <v>1721280</v>
      </c>
      <c r="G31" s="25">
        <v>1721280</v>
      </c>
      <c r="H31" s="26">
        <v>0</v>
      </c>
      <c r="I31" s="24">
        <v>8740390</v>
      </c>
      <c r="J31" s="6">
        <v>200000</v>
      </c>
      <c r="K31" s="25">
        <v>0</v>
      </c>
    </row>
    <row r="32" spans="1:11" ht="13.5">
      <c r="A32" s="33" t="s">
        <v>37</v>
      </c>
      <c r="B32" s="7">
        <f>SUM(B28:B31)</f>
        <v>7352599</v>
      </c>
      <c r="C32" s="7">
        <f aca="true" t="shared" si="5" ref="C32:K32">SUM(C28:C31)</f>
        <v>0</v>
      </c>
      <c r="D32" s="69">
        <f t="shared" si="5"/>
        <v>9192200</v>
      </c>
      <c r="E32" s="70">
        <f t="shared" si="5"/>
        <v>3524600</v>
      </c>
      <c r="F32" s="7">
        <f t="shared" si="5"/>
        <v>1791280</v>
      </c>
      <c r="G32" s="71">
        <f t="shared" si="5"/>
        <v>1791280</v>
      </c>
      <c r="H32" s="72">
        <f t="shared" si="5"/>
        <v>0</v>
      </c>
      <c r="I32" s="70">
        <f t="shared" si="5"/>
        <v>8740390</v>
      </c>
      <c r="J32" s="7">
        <f t="shared" si="5"/>
        <v>200000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66848775</v>
      </c>
      <c r="C35" s="6">
        <v>1609410</v>
      </c>
      <c r="D35" s="23">
        <v>95293692</v>
      </c>
      <c r="E35" s="24">
        <v>53958701</v>
      </c>
      <c r="F35" s="6">
        <v>97047321</v>
      </c>
      <c r="G35" s="25">
        <v>97047321</v>
      </c>
      <c r="H35" s="26">
        <v>124658569</v>
      </c>
      <c r="I35" s="24">
        <v>75089520</v>
      </c>
      <c r="J35" s="6">
        <v>77187763</v>
      </c>
      <c r="K35" s="25">
        <v>76949005</v>
      </c>
    </row>
    <row r="36" spans="1:11" ht="13.5">
      <c r="A36" s="22" t="s">
        <v>40</v>
      </c>
      <c r="B36" s="6">
        <v>58653683</v>
      </c>
      <c r="C36" s="6">
        <v>-492508</v>
      </c>
      <c r="D36" s="23">
        <v>64216747</v>
      </c>
      <c r="E36" s="24">
        <v>64934499</v>
      </c>
      <c r="F36" s="6">
        <v>64345719</v>
      </c>
      <c r="G36" s="25">
        <v>64345719</v>
      </c>
      <c r="H36" s="26">
        <v>62826400</v>
      </c>
      <c r="I36" s="24">
        <v>70197482</v>
      </c>
      <c r="J36" s="6">
        <v>65784932</v>
      </c>
      <c r="K36" s="25">
        <v>62396662</v>
      </c>
    </row>
    <row r="37" spans="1:11" ht="13.5">
      <c r="A37" s="22" t="s">
        <v>41</v>
      </c>
      <c r="B37" s="6">
        <v>24889512</v>
      </c>
      <c r="C37" s="6">
        <v>-2010630</v>
      </c>
      <c r="D37" s="23">
        <v>28103697</v>
      </c>
      <c r="E37" s="24">
        <v>15140500</v>
      </c>
      <c r="F37" s="6">
        <v>33299410</v>
      </c>
      <c r="G37" s="25">
        <v>33299410</v>
      </c>
      <c r="H37" s="26">
        <v>24251158</v>
      </c>
      <c r="I37" s="24">
        <v>29544282</v>
      </c>
      <c r="J37" s="6">
        <v>34948133</v>
      </c>
      <c r="K37" s="25">
        <v>35483473</v>
      </c>
    </row>
    <row r="38" spans="1:11" ht="13.5">
      <c r="A38" s="22" t="s">
        <v>42</v>
      </c>
      <c r="B38" s="6">
        <v>32185589</v>
      </c>
      <c r="C38" s="6">
        <v>-4230568</v>
      </c>
      <c r="D38" s="23">
        <v>31003963</v>
      </c>
      <c r="E38" s="24">
        <v>34999999</v>
      </c>
      <c r="F38" s="6">
        <v>33653959</v>
      </c>
      <c r="G38" s="25">
        <v>33653959</v>
      </c>
      <c r="H38" s="26">
        <v>30862854</v>
      </c>
      <c r="I38" s="24">
        <v>36673540</v>
      </c>
      <c r="J38" s="6">
        <v>39799960</v>
      </c>
      <c r="K38" s="25">
        <v>42926680</v>
      </c>
    </row>
    <row r="39" spans="1:11" ht="13.5">
      <c r="A39" s="22" t="s">
        <v>43</v>
      </c>
      <c r="B39" s="6">
        <v>68427357</v>
      </c>
      <c r="C39" s="6">
        <v>84207</v>
      </c>
      <c r="D39" s="23">
        <v>104330094</v>
      </c>
      <c r="E39" s="24">
        <v>68752701</v>
      </c>
      <c r="F39" s="6">
        <v>94439671</v>
      </c>
      <c r="G39" s="25">
        <v>94439671</v>
      </c>
      <c r="H39" s="26">
        <v>142605513</v>
      </c>
      <c r="I39" s="24">
        <v>79069180</v>
      </c>
      <c r="J39" s="6">
        <v>68224602</v>
      </c>
      <c r="K39" s="25">
        <v>60935514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-5340842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-11846600</v>
      </c>
      <c r="C43" s="6">
        <v>554000</v>
      </c>
      <c r="D43" s="23">
        <v>-8147000</v>
      </c>
      <c r="E43" s="24">
        <v>-59788</v>
      </c>
      <c r="F43" s="6">
        <v>59790</v>
      </c>
      <c r="G43" s="25">
        <v>59790</v>
      </c>
      <c r="H43" s="26">
        <v>7593000</v>
      </c>
      <c r="I43" s="24">
        <v>-2</v>
      </c>
      <c r="J43" s="6">
        <v>0</v>
      </c>
      <c r="K43" s="25">
        <v>0</v>
      </c>
    </row>
    <row r="44" spans="1:11" ht="13.5">
      <c r="A44" s="22" t="s">
        <v>47</v>
      </c>
      <c r="B44" s="6">
        <v>-1985494</v>
      </c>
      <c r="C44" s="6">
        <v>0</v>
      </c>
      <c r="D44" s="23">
        <v>2455761</v>
      </c>
      <c r="E44" s="24">
        <v>4655</v>
      </c>
      <c r="F44" s="6">
        <v>-4650</v>
      </c>
      <c r="G44" s="25">
        <v>-4650</v>
      </c>
      <c r="H44" s="26">
        <v>-1495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50102118</v>
      </c>
      <c r="C45" s="7">
        <v>36054000</v>
      </c>
      <c r="D45" s="69">
        <v>51430566</v>
      </c>
      <c r="E45" s="70">
        <v>55336226</v>
      </c>
      <c r="F45" s="7">
        <v>78322299</v>
      </c>
      <c r="G45" s="71">
        <v>78322299</v>
      </c>
      <c r="H45" s="72">
        <v>156533924</v>
      </c>
      <c r="I45" s="70">
        <v>73945887</v>
      </c>
      <c r="J45" s="7">
        <v>62209931</v>
      </c>
      <c r="K45" s="71">
        <v>59834173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60552119</v>
      </c>
      <c r="C48" s="6">
        <v>-3430314</v>
      </c>
      <c r="D48" s="23">
        <v>78267162</v>
      </c>
      <c r="E48" s="24">
        <v>48778701</v>
      </c>
      <c r="F48" s="6">
        <v>79780071</v>
      </c>
      <c r="G48" s="25">
        <v>79780071</v>
      </c>
      <c r="H48" s="26">
        <v>103591364</v>
      </c>
      <c r="I48" s="24">
        <v>62209931</v>
      </c>
      <c r="J48" s="6">
        <v>59834173</v>
      </c>
      <c r="K48" s="25">
        <v>59790415</v>
      </c>
    </row>
    <row r="49" spans="1:11" ht="13.5">
      <c r="A49" s="22" t="s">
        <v>51</v>
      </c>
      <c r="B49" s="6">
        <f>+B75</f>
        <v>-46969164.959834374</v>
      </c>
      <c r="C49" s="6">
        <f aca="true" t="shared" si="6" ref="C49:K49">+C75</f>
        <v>7295999</v>
      </c>
      <c r="D49" s="23">
        <f t="shared" si="6"/>
        <v>44314053</v>
      </c>
      <c r="E49" s="24">
        <f t="shared" si="6"/>
        <v>32040013</v>
      </c>
      <c r="F49" s="6">
        <f t="shared" si="6"/>
        <v>48584773</v>
      </c>
      <c r="G49" s="25">
        <f t="shared" si="6"/>
        <v>48584773</v>
      </c>
      <c r="H49" s="26">
        <f t="shared" si="6"/>
        <v>38824227</v>
      </c>
      <c r="I49" s="24">
        <f t="shared" si="6"/>
        <v>35215154</v>
      </c>
      <c r="J49" s="6">
        <f t="shared" si="6"/>
        <v>39662615</v>
      </c>
      <c r="K49" s="25">
        <f t="shared" si="6"/>
        <v>39238495</v>
      </c>
    </row>
    <row r="50" spans="1:11" ht="13.5">
      <c r="A50" s="33" t="s">
        <v>52</v>
      </c>
      <c r="B50" s="7">
        <f>+B48-B49</f>
        <v>107521283.95983437</v>
      </c>
      <c r="C50" s="7">
        <f aca="true" t="shared" si="7" ref="C50:K50">+C48-C49</f>
        <v>-10726313</v>
      </c>
      <c r="D50" s="69">
        <f t="shared" si="7"/>
        <v>33953109</v>
      </c>
      <c r="E50" s="70">
        <f t="shared" si="7"/>
        <v>16738688</v>
      </c>
      <c r="F50" s="7">
        <f t="shared" si="7"/>
        <v>31195298</v>
      </c>
      <c r="G50" s="71">
        <f t="shared" si="7"/>
        <v>31195298</v>
      </c>
      <c r="H50" s="72">
        <f t="shared" si="7"/>
        <v>64767137</v>
      </c>
      <c r="I50" s="70">
        <f t="shared" si="7"/>
        <v>26994777</v>
      </c>
      <c r="J50" s="7">
        <f t="shared" si="7"/>
        <v>20171558</v>
      </c>
      <c r="K50" s="71">
        <f t="shared" si="7"/>
        <v>20551920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50567570</v>
      </c>
      <c r="C53" s="6">
        <v>-3167621</v>
      </c>
      <c r="D53" s="23">
        <v>41896200</v>
      </c>
      <c r="E53" s="24">
        <v>42647190</v>
      </c>
      <c r="F53" s="6">
        <v>42025170</v>
      </c>
      <c r="G53" s="25">
        <v>42025170</v>
      </c>
      <c r="H53" s="26">
        <v>41775582</v>
      </c>
      <c r="I53" s="24">
        <v>47876932</v>
      </c>
      <c r="J53" s="6">
        <v>43464382</v>
      </c>
      <c r="K53" s="25">
        <v>40076112</v>
      </c>
    </row>
    <row r="54" spans="1:11" ht="13.5">
      <c r="A54" s="22" t="s">
        <v>55</v>
      </c>
      <c r="B54" s="6">
        <v>3926513</v>
      </c>
      <c r="C54" s="6">
        <v>0</v>
      </c>
      <c r="D54" s="23">
        <v>3104934</v>
      </c>
      <c r="E54" s="24">
        <v>3628874</v>
      </c>
      <c r="F54" s="6">
        <v>3628874</v>
      </c>
      <c r="G54" s="25">
        <v>3628874</v>
      </c>
      <c r="H54" s="26">
        <v>2689662</v>
      </c>
      <c r="I54" s="24">
        <v>3706280</v>
      </c>
      <c r="J54" s="6">
        <v>4565710</v>
      </c>
      <c r="K54" s="25">
        <v>3338850</v>
      </c>
    </row>
    <row r="55" spans="1:11" ht="13.5">
      <c r="A55" s="22" t="s">
        <v>56</v>
      </c>
      <c r="B55" s="6">
        <v>0</v>
      </c>
      <c r="C55" s="6">
        <v>3784463</v>
      </c>
      <c r="D55" s="23">
        <v>8740000</v>
      </c>
      <c r="E55" s="24">
        <v>1134900</v>
      </c>
      <c r="F55" s="6">
        <v>801580</v>
      </c>
      <c r="G55" s="25">
        <v>801580</v>
      </c>
      <c r="H55" s="26">
        <v>676635</v>
      </c>
      <c r="I55" s="24">
        <v>4631600</v>
      </c>
      <c r="J55" s="6">
        <v>0</v>
      </c>
      <c r="K55" s="25">
        <v>0</v>
      </c>
    </row>
    <row r="56" spans="1:11" ht="13.5">
      <c r="A56" s="22" t="s">
        <v>57</v>
      </c>
      <c r="B56" s="6">
        <v>3936130</v>
      </c>
      <c r="C56" s="6">
        <v>25559387</v>
      </c>
      <c r="D56" s="23">
        <v>3587576</v>
      </c>
      <c r="E56" s="24">
        <v>7219700</v>
      </c>
      <c r="F56" s="6">
        <v>7205700</v>
      </c>
      <c r="G56" s="25">
        <v>7205700</v>
      </c>
      <c r="H56" s="26">
        <v>4445073</v>
      </c>
      <c r="I56" s="24">
        <v>8770640</v>
      </c>
      <c r="J56" s="6">
        <v>7559660</v>
      </c>
      <c r="K56" s="25">
        <v>7764170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4.578664205205226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5267918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1150536</v>
      </c>
      <c r="C72" s="2">
        <f aca="true" t="shared" si="10" ref="C72:K72">+C77</f>
        <v>1288896</v>
      </c>
      <c r="D72" s="2">
        <f t="shared" si="10"/>
        <v>932376</v>
      </c>
      <c r="E72" s="2">
        <f t="shared" si="10"/>
        <v>1953010</v>
      </c>
      <c r="F72" s="2">
        <f t="shared" si="10"/>
        <v>1953010</v>
      </c>
      <c r="G72" s="2">
        <f t="shared" si="10"/>
        <v>1953010</v>
      </c>
      <c r="H72" s="2">
        <f t="shared" si="10"/>
        <v>836708</v>
      </c>
      <c r="I72" s="2">
        <f t="shared" si="10"/>
        <v>1400110</v>
      </c>
      <c r="J72" s="2">
        <f t="shared" si="10"/>
        <v>1412080</v>
      </c>
      <c r="K72" s="2">
        <f t="shared" si="10"/>
        <v>1446210</v>
      </c>
    </row>
    <row r="73" spans="1:11" ht="12.75" hidden="1">
      <c r="A73" s="2" t="s">
        <v>114</v>
      </c>
      <c r="B73" s="2">
        <f>+B74</f>
        <v>561473.8333333323</v>
      </c>
      <c r="C73" s="2">
        <f aca="true" t="shared" si="11" ref="C73:K73">+(C78+C80+C81+C82)-(B78+B80+B81+B82)</f>
        <v>-9591146</v>
      </c>
      <c r="D73" s="2">
        <f t="shared" si="11"/>
        <v>19775175</v>
      </c>
      <c r="E73" s="2">
        <f t="shared" si="11"/>
        <v>-11774223</v>
      </c>
      <c r="F73" s="2">
        <f>+(F78+F80+F81+F82)-(D78+D80+D81+D82)</f>
        <v>177537</v>
      </c>
      <c r="G73" s="2">
        <f>+(G78+G80+G81+G82)-(D78+D80+D81+D82)</f>
        <v>177537</v>
      </c>
      <c r="H73" s="2">
        <f>+(H78+H80+H81+H82)-(D78+D80+D81+D82)</f>
        <v>4022441</v>
      </c>
      <c r="I73" s="2">
        <f>+(I78+I80+I81+I82)-(E78+E80+E81+E82)</f>
        <v>7559101</v>
      </c>
      <c r="J73" s="2">
        <f t="shared" si="11"/>
        <v>4469001</v>
      </c>
      <c r="K73" s="2">
        <f t="shared" si="11"/>
        <v>-200000</v>
      </c>
    </row>
    <row r="74" spans="1:11" ht="12.75" hidden="1">
      <c r="A74" s="2" t="s">
        <v>115</v>
      </c>
      <c r="B74" s="2">
        <f>+TREND(C74:E74)</f>
        <v>561473.8333333323</v>
      </c>
      <c r="C74" s="2">
        <f>+C73</f>
        <v>-9591146</v>
      </c>
      <c r="D74" s="2">
        <f aca="true" t="shared" si="12" ref="D74:K74">+D73</f>
        <v>19775175</v>
      </c>
      <c r="E74" s="2">
        <f t="shared" si="12"/>
        <v>-11774223</v>
      </c>
      <c r="F74" s="2">
        <f t="shared" si="12"/>
        <v>177537</v>
      </c>
      <c r="G74" s="2">
        <f t="shared" si="12"/>
        <v>177537</v>
      </c>
      <c r="H74" s="2">
        <f t="shared" si="12"/>
        <v>4022441</v>
      </c>
      <c r="I74" s="2">
        <f t="shared" si="12"/>
        <v>7559101</v>
      </c>
      <c r="J74" s="2">
        <f t="shared" si="12"/>
        <v>4469001</v>
      </c>
      <c r="K74" s="2">
        <f t="shared" si="12"/>
        <v>-200000</v>
      </c>
    </row>
    <row r="75" spans="1:11" ht="12.75" hidden="1">
      <c r="A75" s="2" t="s">
        <v>116</v>
      </c>
      <c r="B75" s="2">
        <f>+B84-(((B80+B81+B78)*B70)-B79)</f>
        <v>-46969164.959834374</v>
      </c>
      <c r="C75" s="2">
        <f aca="true" t="shared" si="13" ref="C75:K75">+C84-(((C80+C81+C78)*C70)-C79)</f>
        <v>7295999</v>
      </c>
      <c r="D75" s="2">
        <f t="shared" si="13"/>
        <v>44314053</v>
      </c>
      <c r="E75" s="2">
        <f t="shared" si="13"/>
        <v>32040013</v>
      </c>
      <c r="F75" s="2">
        <f t="shared" si="13"/>
        <v>48584773</v>
      </c>
      <c r="G75" s="2">
        <f t="shared" si="13"/>
        <v>48584773</v>
      </c>
      <c r="H75" s="2">
        <f t="shared" si="13"/>
        <v>38824227</v>
      </c>
      <c r="I75" s="2">
        <f t="shared" si="13"/>
        <v>35215154</v>
      </c>
      <c r="J75" s="2">
        <f t="shared" si="13"/>
        <v>39662615</v>
      </c>
      <c r="K75" s="2">
        <f t="shared" si="13"/>
        <v>39238495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1150536</v>
      </c>
      <c r="C77" s="3">
        <v>1288896</v>
      </c>
      <c r="D77" s="3">
        <v>932376</v>
      </c>
      <c r="E77" s="3">
        <v>1953010</v>
      </c>
      <c r="F77" s="3">
        <v>1953010</v>
      </c>
      <c r="G77" s="3">
        <v>1953010</v>
      </c>
      <c r="H77" s="3">
        <v>836708</v>
      </c>
      <c r="I77" s="3">
        <v>1400110</v>
      </c>
      <c r="J77" s="3">
        <v>1412080</v>
      </c>
      <c r="K77" s="3">
        <v>1446210</v>
      </c>
    </row>
    <row r="78" spans="1:11" ht="12.75" hidden="1">
      <c r="A78" s="1" t="s">
        <v>67</v>
      </c>
      <c r="B78" s="3">
        <v>8114000</v>
      </c>
      <c r="C78" s="3">
        <v>-554000</v>
      </c>
      <c r="D78" s="3">
        <v>7593000</v>
      </c>
      <c r="E78" s="3">
        <v>7652788</v>
      </c>
      <c r="F78" s="3">
        <v>7592998</v>
      </c>
      <c r="G78" s="3">
        <v>7592998</v>
      </c>
      <c r="H78" s="3">
        <v>7593000</v>
      </c>
      <c r="I78" s="3">
        <v>7593000</v>
      </c>
      <c r="J78" s="3">
        <v>7593000</v>
      </c>
      <c r="K78" s="3">
        <v>7593000</v>
      </c>
    </row>
    <row r="79" spans="1:11" ht="12.75" hidden="1">
      <c r="A79" s="1" t="s">
        <v>68</v>
      </c>
      <c r="B79" s="3">
        <v>13716368</v>
      </c>
      <c r="C79" s="3">
        <v>-661083</v>
      </c>
      <c r="D79" s="3">
        <v>16845578</v>
      </c>
      <c r="E79" s="3">
        <v>4835500</v>
      </c>
      <c r="F79" s="3">
        <v>21380260</v>
      </c>
      <c r="G79" s="3">
        <v>21380260</v>
      </c>
      <c r="H79" s="3">
        <v>11355752</v>
      </c>
      <c r="I79" s="3">
        <v>17014994</v>
      </c>
      <c r="J79" s="3">
        <v>21726415</v>
      </c>
      <c r="K79" s="3">
        <v>21566255</v>
      </c>
    </row>
    <row r="80" spans="1:11" ht="12.75" hidden="1">
      <c r="A80" s="1" t="s">
        <v>69</v>
      </c>
      <c r="B80" s="3">
        <v>0</v>
      </c>
      <c r="C80" s="3">
        <v>558331</v>
      </c>
      <c r="D80" s="3">
        <v>1875219</v>
      </c>
      <c r="E80" s="3">
        <v>3995944</v>
      </c>
      <c r="F80" s="3">
        <v>1878524</v>
      </c>
      <c r="G80" s="3">
        <v>1878524</v>
      </c>
      <c r="H80" s="3">
        <v>2644388</v>
      </c>
      <c r="I80" s="3">
        <v>12350</v>
      </c>
      <c r="J80" s="3">
        <v>12350</v>
      </c>
      <c r="K80" s="3">
        <v>12350</v>
      </c>
    </row>
    <row r="81" spans="1:11" ht="12.75" hidden="1">
      <c r="A81" s="1" t="s">
        <v>70</v>
      </c>
      <c r="B81" s="3">
        <v>5139982</v>
      </c>
      <c r="C81" s="3">
        <v>4477505</v>
      </c>
      <c r="D81" s="3">
        <v>13920792</v>
      </c>
      <c r="E81" s="3">
        <v>4056</v>
      </c>
      <c r="F81" s="3">
        <v>14095026</v>
      </c>
      <c r="G81" s="3">
        <v>14095026</v>
      </c>
      <c r="H81" s="3">
        <v>17174064</v>
      </c>
      <c r="I81" s="3">
        <v>11568539</v>
      </c>
      <c r="J81" s="3">
        <v>16037540</v>
      </c>
      <c r="K81" s="3">
        <v>15837540</v>
      </c>
    </row>
    <row r="82" spans="1:11" ht="12.75" hidden="1">
      <c r="A82" s="1" t="s">
        <v>71</v>
      </c>
      <c r="B82" s="3">
        <v>819000</v>
      </c>
      <c r="C82" s="3">
        <v>0</v>
      </c>
      <c r="D82" s="3">
        <v>868000</v>
      </c>
      <c r="E82" s="3">
        <v>830000</v>
      </c>
      <c r="F82" s="3">
        <v>868000</v>
      </c>
      <c r="G82" s="3">
        <v>868000</v>
      </c>
      <c r="H82" s="3">
        <v>868000</v>
      </c>
      <c r="I82" s="3">
        <v>868000</v>
      </c>
      <c r="J82" s="3">
        <v>868000</v>
      </c>
      <c r="K82" s="3">
        <v>868000</v>
      </c>
    </row>
    <row r="83" spans="1:11" ht="12.75" hidden="1">
      <c r="A83" s="1" t="s">
        <v>72</v>
      </c>
      <c r="B83" s="3">
        <v>5267918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7957082</v>
      </c>
      <c r="D84" s="3">
        <v>27468475</v>
      </c>
      <c r="E84" s="3">
        <v>27204513</v>
      </c>
      <c r="F84" s="3">
        <v>27204513</v>
      </c>
      <c r="G84" s="3">
        <v>27204513</v>
      </c>
      <c r="H84" s="3">
        <v>27468475</v>
      </c>
      <c r="I84" s="3">
        <v>18200160</v>
      </c>
      <c r="J84" s="3">
        <v>17936200</v>
      </c>
      <c r="K84" s="3">
        <v>17672240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441057476</v>
      </c>
      <c r="C5" s="6">
        <v>36462868</v>
      </c>
      <c r="D5" s="23">
        <v>99480745</v>
      </c>
      <c r="E5" s="24">
        <v>135926253</v>
      </c>
      <c r="F5" s="6">
        <v>135926253</v>
      </c>
      <c r="G5" s="25">
        <v>135926253</v>
      </c>
      <c r="H5" s="26">
        <v>114180579</v>
      </c>
      <c r="I5" s="24">
        <v>167690404</v>
      </c>
      <c r="J5" s="6">
        <v>175404174</v>
      </c>
      <c r="K5" s="25">
        <v>183472765</v>
      </c>
    </row>
    <row r="6" spans="1:11" ht="13.5">
      <c r="A6" s="22" t="s">
        <v>19</v>
      </c>
      <c r="B6" s="6">
        <v>219973941</v>
      </c>
      <c r="C6" s="6">
        <v>155533442</v>
      </c>
      <c r="D6" s="23">
        <v>243442048</v>
      </c>
      <c r="E6" s="24">
        <v>311183490</v>
      </c>
      <c r="F6" s="6">
        <v>242016455</v>
      </c>
      <c r="G6" s="25">
        <v>242016455</v>
      </c>
      <c r="H6" s="26">
        <v>216242140</v>
      </c>
      <c r="I6" s="24">
        <v>322690063</v>
      </c>
      <c r="J6" s="6">
        <v>337533208</v>
      </c>
      <c r="K6" s="25">
        <v>353060361</v>
      </c>
    </row>
    <row r="7" spans="1:11" ht="13.5">
      <c r="A7" s="22" t="s">
        <v>20</v>
      </c>
      <c r="B7" s="6">
        <v>248054</v>
      </c>
      <c r="C7" s="6">
        <v>-192</v>
      </c>
      <c r="D7" s="23">
        <v>8499</v>
      </c>
      <c r="E7" s="24">
        <v>0</v>
      </c>
      <c r="F7" s="6">
        <v>300000</v>
      </c>
      <c r="G7" s="25">
        <v>300000</v>
      </c>
      <c r="H7" s="26">
        <v>411009</v>
      </c>
      <c r="I7" s="24">
        <v>313500</v>
      </c>
      <c r="J7" s="6">
        <v>327921</v>
      </c>
      <c r="K7" s="25">
        <v>343005</v>
      </c>
    </row>
    <row r="8" spans="1:11" ht="13.5">
      <c r="A8" s="22" t="s">
        <v>21</v>
      </c>
      <c r="B8" s="6">
        <v>29919957</v>
      </c>
      <c r="C8" s="6">
        <v>55700694</v>
      </c>
      <c r="D8" s="23">
        <v>37497083</v>
      </c>
      <c r="E8" s="24">
        <v>42242988</v>
      </c>
      <c r="F8" s="6">
        <v>42242988</v>
      </c>
      <c r="G8" s="25">
        <v>42242988</v>
      </c>
      <c r="H8" s="26">
        <v>39000876</v>
      </c>
      <c r="I8" s="24">
        <v>47584953</v>
      </c>
      <c r="J8" s="6">
        <v>52536132</v>
      </c>
      <c r="K8" s="25">
        <v>58906348</v>
      </c>
    </row>
    <row r="9" spans="1:11" ht="13.5">
      <c r="A9" s="22" t="s">
        <v>22</v>
      </c>
      <c r="B9" s="6">
        <v>7598456</v>
      </c>
      <c r="C9" s="6">
        <v>9172558</v>
      </c>
      <c r="D9" s="23">
        <v>1730174</v>
      </c>
      <c r="E9" s="24">
        <v>47276680</v>
      </c>
      <c r="F9" s="6">
        <v>54517772</v>
      </c>
      <c r="G9" s="25">
        <v>54517772</v>
      </c>
      <c r="H9" s="26">
        <v>44617494</v>
      </c>
      <c r="I9" s="24">
        <v>58411076</v>
      </c>
      <c r="J9" s="6">
        <v>61357421</v>
      </c>
      <c r="K9" s="25">
        <v>66135869</v>
      </c>
    </row>
    <row r="10" spans="1:11" ht="25.5">
      <c r="A10" s="27" t="s">
        <v>106</v>
      </c>
      <c r="B10" s="28">
        <f>SUM(B5:B9)</f>
        <v>698797884</v>
      </c>
      <c r="C10" s="29">
        <f aca="true" t="shared" si="0" ref="C10:K10">SUM(C5:C9)</f>
        <v>256869370</v>
      </c>
      <c r="D10" s="30">
        <f t="shared" si="0"/>
        <v>382158549</v>
      </c>
      <c r="E10" s="28">
        <f t="shared" si="0"/>
        <v>536629411</v>
      </c>
      <c r="F10" s="29">
        <f t="shared" si="0"/>
        <v>475003468</v>
      </c>
      <c r="G10" s="31">
        <f t="shared" si="0"/>
        <v>475003468</v>
      </c>
      <c r="H10" s="32">
        <f t="shared" si="0"/>
        <v>414452098</v>
      </c>
      <c r="I10" s="28">
        <f t="shared" si="0"/>
        <v>596689996</v>
      </c>
      <c r="J10" s="29">
        <f t="shared" si="0"/>
        <v>627158856</v>
      </c>
      <c r="K10" s="31">
        <f t="shared" si="0"/>
        <v>661918348</v>
      </c>
    </row>
    <row r="11" spans="1:11" ht="13.5">
      <c r="A11" s="22" t="s">
        <v>23</v>
      </c>
      <c r="B11" s="6">
        <v>118738025</v>
      </c>
      <c r="C11" s="6">
        <v>129432866</v>
      </c>
      <c r="D11" s="23">
        <v>131871608</v>
      </c>
      <c r="E11" s="24">
        <v>166006584</v>
      </c>
      <c r="F11" s="6">
        <v>162599111</v>
      </c>
      <c r="G11" s="25">
        <v>162599111</v>
      </c>
      <c r="H11" s="26">
        <v>143371377</v>
      </c>
      <c r="I11" s="24">
        <v>167438512</v>
      </c>
      <c r="J11" s="6">
        <v>175140683</v>
      </c>
      <c r="K11" s="25">
        <v>183197155</v>
      </c>
    </row>
    <row r="12" spans="1:11" ht="13.5">
      <c r="A12" s="22" t="s">
        <v>24</v>
      </c>
      <c r="B12" s="6">
        <v>3540283</v>
      </c>
      <c r="C12" s="6">
        <v>5109321</v>
      </c>
      <c r="D12" s="23">
        <v>6129357</v>
      </c>
      <c r="E12" s="24">
        <v>5741117</v>
      </c>
      <c r="F12" s="6">
        <v>5741117</v>
      </c>
      <c r="G12" s="25">
        <v>5741117</v>
      </c>
      <c r="H12" s="26">
        <v>5065323</v>
      </c>
      <c r="I12" s="24">
        <v>5887535</v>
      </c>
      <c r="J12" s="6">
        <v>6152475</v>
      </c>
      <c r="K12" s="25">
        <v>6429337</v>
      </c>
    </row>
    <row r="13" spans="1:11" ht="13.5">
      <c r="A13" s="22" t="s">
        <v>107</v>
      </c>
      <c r="B13" s="6">
        <v>54625120</v>
      </c>
      <c r="C13" s="6">
        <v>45074001</v>
      </c>
      <c r="D13" s="23">
        <v>45417988</v>
      </c>
      <c r="E13" s="24">
        <v>42049932</v>
      </c>
      <c r="F13" s="6">
        <v>42049932</v>
      </c>
      <c r="G13" s="25">
        <v>42049932</v>
      </c>
      <c r="H13" s="26">
        <v>0</v>
      </c>
      <c r="I13" s="24">
        <v>44768720</v>
      </c>
      <c r="J13" s="6">
        <v>45216412</v>
      </c>
      <c r="K13" s="25">
        <v>45668573</v>
      </c>
    </row>
    <row r="14" spans="1:11" ht="13.5">
      <c r="A14" s="22" t="s">
        <v>25</v>
      </c>
      <c r="B14" s="6">
        <v>10952965</v>
      </c>
      <c r="C14" s="6">
        <v>12635552</v>
      </c>
      <c r="D14" s="23">
        <v>27936490</v>
      </c>
      <c r="E14" s="24">
        <v>10453600</v>
      </c>
      <c r="F14" s="6">
        <v>30053600</v>
      </c>
      <c r="G14" s="25">
        <v>30053600</v>
      </c>
      <c r="H14" s="26">
        <v>10795357</v>
      </c>
      <c r="I14" s="24">
        <v>27936489</v>
      </c>
      <c r="J14" s="6">
        <v>27936489</v>
      </c>
      <c r="K14" s="25">
        <v>27936489</v>
      </c>
    </row>
    <row r="15" spans="1:11" ht="13.5">
      <c r="A15" s="22" t="s">
        <v>26</v>
      </c>
      <c r="B15" s="6">
        <v>131134645</v>
      </c>
      <c r="C15" s="6">
        <v>135729978</v>
      </c>
      <c r="D15" s="23">
        <v>129913077</v>
      </c>
      <c r="E15" s="24">
        <v>166479815</v>
      </c>
      <c r="F15" s="6">
        <v>151749437</v>
      </c>
      <c r="G15" s="25">
        <v>151749437</v>
      </c>
      <c r="H15" s="26">
        <v>108466437</v>
      </c>
      <c r="I15" s="24">
        <v>153836164</v>
      </c>
      <c r="J15" s="6">
        <v>155672557</v>
      </c>
      <c r="K15" s="25">
        <v>158043791</v>
      </c>
    </row>
    <row r="16" spans="1:11" ht="13.5">
      <c r="A16" s="22" t="s">
        <v>21</v>
      </c>
      <c r="B16" s="6">
        <v>2253913</v>
      </c>
      <c r="C16" s="6">
        <v>21000</v>
      </c>
      <c r="D16" s="23">
        <v>0</v>
      </c>
      <c r="E16" s="24">
        <v>43534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512864309</v>
      </c>
      <c r="C17" s="6">
        <v>85141715</v>
      </c>
      <c r="D17" s="23">
        <v>95360866</v>
      </c>
      <c r="E17" s="24">
        <v>137766994</v>
      </c>
      <c r="F17" s="6">
        <v>120089417</v>
      </c>
      <c r="G17" s="25">
        <v>120089417</v>
      </c>
      <c r="H17" s="26">
        <v>87884455</v>
      </c>
      <c r="I17" s="24">
        <v>120106898</v>
      </c>
      <c r="J17" s="6">
        <v>124263168</v>
      </c>
      <c r="K17" s="25">
        <v>129809524</v>
      </c>
    </row>
    <row r="18" spans="1:11" ht="13.5">
      <c r="A18" s="33" t="s">
        <v>28</v>
      </c>
      <c r="B18" s="34">
        <f>SUM(B11:B17)</f>
        <v>834109260</v>
      </c>
      <c r="C18" s="35">
        <f aca="true" t="shared" si="1" ref="C18:K18">SUM(C11:C17)</f>
        <v>413144433</v>
      </c>
      <c r="D18" s="36">
        <f t="shared" si="1"/>
        <v>436629386</v>
      </c>
      <c r="E18" s="34">
        <f t="shared" si="1"/>
        <v>528541576</v>
      </c>
      <c r="F18" s="35">
        <f t="shared" si="1"/>
        <v>512282614</v>
      </c>
      <c r="G18" s="37">
        <f t="shared" si="1"/>
        <v>512282614</v>
      </c>
      <c r="H18" s="38">
        <f t="shared" si="1"/>
        <v>355582949</v>
      </c>
      <c r="I18" s="34">
        <f t="shared" si="1"/>
        <v>519974318</v>
      </c>
      <c r="J18" s="35">
        <f t="shared" si="1"/>
        <v>534381784</v>
      </c>
      <c r="K18" s="37">
        <f t="shared" si="1"/>
        <v>551084869</v>
      </c>
    </row>
    <row r="19" spans="1:11" ht="13.5">
      <c r="A19" s="33" t="s">
        <v>29</v>
      </c>
      <c r="B19" s="39">
        <f>+B10-B18</f>
        <v>-135311376</v>
      </c>
      <c r="C19" s="40">
        <f aca="true" t="shared" si="2" ref="C19:K19">+C10-C18</f>
        <v>-156275063</v>
      </c>
      <c r="D19" s="41">
        <f t="shared" si="2"/>
        <v>-54470837</v>
      </c>
      <c r="E19" s="39">
        <f t="shared" si="2"/>
        <v>8087835</v>
      </c>
      <c r="F19" s="40">
        <f t="shared" si="2"/>
        <v>-37279146</v>
      </c>
      <c r="G19" s="42">
        <f t="shared" si="2"/>
        <v>-37279146</v>
      </c>
      <c r="H19" s="43">
        <f t="shared" si="2"/>
        <v>58869149</v>
      </c>
      <c r="I19" s="39">
        <f t="shared" si="2"/>
        <v>76715678</v>
      </c>
      <c r="J19" s="40">
        <f t="shared" si="2"/>
        <v>92777072</v>
      </c>
      <c r="K19" s="42">
        <f t="shared" si="2"/>
        <v>110833479</v>
      </c>
    </row>
    <row r="20" spans="1:11" ht="25.5">
      <c r="A20" s="44" t="s">
        <v>30</v>
      </c>
      <c r="B20" s="45">
        <v>17667819</v>
      </c>
      <c r="C20" s="46">
        <v>33590758</v>
      </c>
      <c r="D20" s="47">
        <v>34430886</v>
      </c>
      <c r="E20" s="45">
        <v>98765000</v>
      </c>
      <c r="F20" s="46">
        <v>67765000</v>
      </c>
      <c r="G20" s="48">
        <v>67765000</v>
      </c>
      <c r="H20" s="49">
        <v>0</v>
      </c>
      <c r="I20" s="45">
        <v>69303000</v>
      </c>
      <c r="J20" s="46">
        <v>134384000</v>
      </c>
      <c r="K20" s="48">
        <v>186981000</v>
      </c>
    </row>
    <row r="21" spans="1:11" ht="63.75">
      <c r="A21" s="50" t="s">
        <v>108</v>
      </c>
      <c r="B21" s="51">
        <v>45954082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-71689475</v>
      </c>
      <c r="C22" s="58">
        <f aca="true" t="shared" si="3" ref="C22:K22">SUM(C19:C21)</f>
        <v>-122684305</v>
      </c>
      <c r="D22" s="59">
        <f t="shared" si="3"/>
        <v>-20039951</v>
      </c>
      <c r="E22" s="57">
        <f t="shared" si="3"/>
        <v>106852835</v>
      </c>
      <c r="F22" s="58">
        <f t="shared" si="3"/>
        <v>30485854</v>
      </c>
      <c r="G22" s="60">
        <f t="shared" si="3"/>
        <v>30485854</v>
      </c>
      <c r="H22" s="61">
        <f t="shared" si="3"/>
        <v>58869149</v>
      </c>
      <c r="I22" s="57">
        <f t="shared" si="3"/>
        <v>146018678</v>
      </c>
      <c r="J22" s="58">
        <f t="shared" si="3"/>
        <v>227161072</v>
      </c>
      <c r="K22" s="60">
        <f t="shared" si="3"/>
        <v>297814479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-71689475</v>
      </c>
      <c r="C24" s="40">
        <f aca="true" t="shared" si="4" ref="C24:K24">SUM(C22:C23)</f>
        <v>-122684305</v>
      </c>
      <c r="D24" s="41">
        <f t="shared" si="4"/>
        <v>-20039951</v>
      </c>
      <c r="E24" s="39">
        <f t="shared" si="4"/>
        <v>106852835</v>
      </c>
      <c r="F24" s="40">
        <f t="shared" si="4"/>
        <v>30485854</v>
      </c>
      <c r="G24" s="42">
        <f t="shared" si="4"/>
        <v>30485854</v>
      </c>
      <c r="H24" s="43">
        <f t="shared" si="4"/>
        <v>58869149</v>
      </c>
      <c r="I24" s="39">
        <f t="shared" si="4"/>
        <v>146018678</v>
      </c>
      <c r="J24" s="40">
        <f t="shared" si="4"/>
        <v>227161072</v>
      </c>
      <c r="K24" s="42">
        <f t="shared" si="4"/>
        <v>297814479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68800677</v>
      </c>
      <c r="C27" s="7">
        <v>17215787</v>
      </c>
      <c r="D27" s="69">
        <v>13028977</v>
      </c>
      <c r="E27" s="70">
        <v>130487509</v>
      </c>
      <c r="F27" s="7">
        <v>90305772</v>
      </c>
      <c r="G27" s="71">
        <v>90305772</v>
      </c>
      <c r="H27" s="72">
        <v>32575518</v>
      </c>
      <c r="I27" s="70">
        <v>69303000</v>
      </c>
      <c r="J27" s="7">
        <v>134384000</v>
      </c>
      <c r="K27" s="71">
        <v>186981000</v>
      </c>
    </row>
    <row r="28" spans="1:11" ht="13.5">
      <c r="A28" s="73" t="s">
        <v>34</v>
      </c>
      <c r="B28" s="6">
        <v>59746866</v>
      </c>
      <c r="C28" s="6">
        <v>7103614</v>
      </c>
      <c r="D28" s="23">
        <v>153825</v>
      </c>
      <c r="E28" s="24">
        <v>103724009</v>
      </c>
      <c r="F28" s="6">
        <v>70741334</v>
      </c>
      <c r="G28" s="25">
        <v>70741334</v>
      </c>
      <c r="H28" s="26">
        <v>0</v>
      </c>
      <c r="I28" s="24">
        <v>49803000</v>
      </c>
      <c r="J28" s="6">
        <v>36580000</v>
      </c>
      <c r="K28" s="25">
        <v>32908000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9053811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68800677</v>
      </c>
      <c r="C32" s="7">
        <f aca="true" t="shared" si="5" ref="C32:K32">SUM(C28:C31)</f>
        <v>7103614</v>
      </c>
      <c r="D32" s="69">
        <f t="shared" si="5"/>
        <v>153825</v>
      </c>
      <c r="E32" s="70">
        <f t="shared" si="5"/>
        <v>103724009</v>
      </c>
      <c r="F32" s="7">
        <f t="shared" si="5"/>
        <v>70741334</v>
      </c>
      <c r="G32" s="71">
        <f t="shared" si="5"/>
        <v>70741334</v>
      </c>
      <c r="H32" s="72">
        <f t="shared" si="5"/>
        <v>0</v>
      </c>
      <c r="I32" s="70">
        <f t="shared" si="5"/>
        <v>49803000</v>
      </c>
      <c r="J32" s="7">
        <f t="shared" si="5"/>
        <v>36580000</v>
      </c>
      <c r="K32" s="71">
        <f t="shared" si="5"/>
        <v>32908000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37069009</v>
      </c>
      <c r="C35" s="6">
        <v>76660380</v>
      </c>
      <c r="D35" s="23">
        <v>12265004284</v>
      </c>
      <c r="E35" s="24">
        <v>12288109134</v>
      </c>
      <c r="F35" s="6">
        <v>12157487862</v>
      </c>
      <c r="G35" s="25">
        <v>12157487862</v>
      </c>
      <c r="H35" s="26">
        <v>182443798</v>
      </c>
      <c r="I35" s="24">
        <v>12003090853</v>
      </c>
      <c r="J35" s="6">
        <v>11582872101</v>
      </c>
      <c r="K35" s="25">
        <v>11153527311</v>
      </c>
    </row>
    <row r="36" spans="1:11" ht="13.5">
      <c r="A36" s="22" t="s">
        <v>40</v>
      </c>
      <c r="B36" s="6">
        <v>1135002874</v>
      </c>
      <c r="C36" s="6">
        <v>1246734404</v>
      </c>
      <c r="D36" s="23">
        <v>1291440181</v>
      </c>
      <c r="E36" s="24">
        <v>1281758029</v>
      </c>
      <c r="F36" s="6">
        <v>1375458860</v>
      </c>
      <c r="G36" s="25">
        <v>1375458860</v>
      </c>
      <c r="H36" s="26">
        <v>32575518</v>
      </c>
      <c r="I36" s="24">
        <v>1351676970</v>
      </c>
      <c r="J36" s="6">
        <v>1440844558</v>
      </c>
      <c r="K36" s="25">
        <v>1582156985</v>
      </c>
    </row>
    <row r="37" spans="1:11" ht="13.5">
      <c r="A37" s="22" t="s">
        <v>41</v>
      </c>
      <c r="B37" s="6">
        <v>252144711</v>
      </c>
      <c r="C37" s="6">
        <v>522451656</v>
      </c>
      <c r="D37" s="23">
        <v>12639491550</v>
      </c>
      <c r="E37" s="24">
        <v>12665571546</v>
      </c>
      <c r="F37" s="6">
        <v>12644106480</v>
      </c>
      <c r="G37" s="25">
        <v>12644106480</v>
      </c>
      <c r="H37" s="26">
        <v>161191492</v>
      </c>
      <c r="I37" s="24">
        <v>12819156692</v>
      </c>
      <c r="J37" s="6">
        <v>12820536318</v>
      </c>
      <c r="K37" s="25">
        <v>12821983557</v>
      </c>
    </row>
    <row r="38" spans="1:11" ht="13.5">
      <c r="A38" s="22" t="s">
        <v>42</v>
      </c>
      <c r="B38" s="6">
        <v>64856076</v>
      </c>
      <c r="C38" s="6">
        <v>68556331</v>
      </c>
      <c r="D38" s="23">
        <v>61388740</v>
      </c>
      <c r="E38" s="24">
        <v>67100517</v>
      </c>
      <c r="F38" s="6">
        <v>61388736</v>
      </c>
      <c r="G38" s="25">
        <v>61388736</v>
      </c>
      <c r="H38" s="26">
        <v>0</v>
      </c>
      <c r="I38" s="24">
        <v>61388736</v>
      </c>
      <c r="J38" s="6">
        <v>61388736</v>
      </c>
      <c r="K38" s="25">
        <v>61388736</v>
      </c>
    </row>
    <row r="39" spans="1:11" ht="13.5">
      <c r="A39" s="22" t="s">
        <v>43</v>
      </c>
      <c r="B39" s="6">
        <v>855071096</v>
      </c>
      <c r="C39" s="6">
        <v>855071098</v>
      </c>
      <c r="D39" s="23">
        <v>875604118</v>
      </c>
      <c r="E39" s="24">
        <v>730342265</v>
      </c>
      <c r="F39" s="6">
        <v>796965652</v>
      </c>
      <c r="G39" s="25">
        <v>796965652</v>
      </c>
      <c r="H39" s="26">
        <v>-5041358</v>
      </c>
      <c r="I39" s="24">
        <v>328203699</v>
      </c>
      <c r="J39" s="6">
        <v>-85369485</v>
      </c>
      <c r="K39" s="25">
        <v>-445502494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20182151</v>
      </c>
      <c r="C42" s="6">
        <v>0</v>
      </c>
      <c r="D42" s="23">
        <v>0</v>
      </c>
      <c r="E42" s="24">
        <v>447109743</v>
      </c>
      <c r="F42" s="6">
        <v>0</v>
      </c>
      <c r="G42" s="25">
        <v>0</v>
      </c>
      <c r="H42" s="26">
        <v>0</v>
      </c>
      <c r="I42" s="24">
        <v>622439496</v>
      </c>
      <c r="J42" s="6">
        <v>715726455</v>
      </c>
      <c r="K42" s="25">
        <v>799019388</v>
      </c>
    </row>
    <row r="43" spans="1:11" ht="13.5">
      <c r="A43" s="22" t="s">
        <v>46</v>
      </c>
      <c r="B43" s="6">
        <v>-25025731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-69303000</v>
      </c>
      <c r="J43" s="6">
        <v>-134384000</v>
      </c>
      <c r="K43" s="25">
        <v>-186981000</v>
      </c>
    </row>
    <row r="44" spans="1:11" ht="13.5">
      <c r="A44" s="22" t="s">
        <v>47</v>
      </c>
      <c r="B44" s="6">
        <v>-4999466</v>
      </c>
      <c r="C44" s="6">
        <v>6403762</v>
      </c>
      <c r="D44" s="23">
        <v>-395355</v>
      </c>
      <c r="E44" s="24">
        <v>1</v>
      </c>
      <c r="F44" s="6">
        <v>0</v>
      </c>
      <c r="G44" s="25">
        <v>0</v>
      </c>
      <c r="H44" s="26">
        <v>47054</v>
      </c>
      <c r="I44" s="24">
        <v>-49507</v>
      </c>
      <c r="J44" s="6">
        <v>0</v>
      </c>
      <c r="K44" s="25">
        <v>0</v>
      </c>
    </row>
    <row r="45" spans="1:11" ht="13.5">
      <c r="A45" s="33" t="s">
        <v>48</v>
      </c>
      <c r="B45" s="7">
        <v>4073614</v>
      </c>
      <c r="C45" s="7">
        <v>6643968</v>
      </c>
      <c r="D45" s="69">
        <v>98910268</v>
      </c>
      <c r="E45" s="70">
        <v>320441318</v>
      </c>
      <c r="F45" s="7">
        <v>99305621</v>
      </c>
      <c r="G45" s="71">
        <v>99305621</v>
      </c>
      <c r="H45" s="72">
        <v>-50342638</v>
      </c>
      <c r="I45" s="70">
        <v>574560763</v>
      </c>
      <c r="J45" s="7">
        <v>747015296</v>
      </c>
      <c r="K45" s="71">
        <v>939463389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4073614</v>
      </c>
      <c r="C48" s="6">
        <v>-50213411</v>
      </c>
      <c r="D48" s="23">
        <v>11030950</v>
      </c>
      <c r="E48" s="24">
        <v>50366768</v>
      </c>
      <c r="F48" s="6">
        <v>-72987750</v>
      </c>
      <c r="G48" s="25">
        <v>-72987750</v>
      </c>
      <c r="H48" s="26">
        <v>17466070</v>
      </c>
      <c r="I48" s="24">
        <v>165672841</v>
      </c>
      <c r="J48" s="6">
        <v>327425001</v>
      </c>
      <c r="K48" s="25">
        <v>508777750</v>
      </c>
    </row>
    <row r="49" spans="1:11" ht="13.5">
      <c r="A49" s="22" t="s">
        <v>51</v>
      </c>
      <c r="B49" s="6">
        <f>+B75</f>
        <v>190264743.14271006</v>
      </c>
      <c r="C49" s="6">
        <f aca="true" t="shared" si="6" ref="C49:K49">+C75</f>
        <v>447774521</v>
      </c>
      <c r="D49" s="23">
        <f t="shared" si="6"/>
        <v>12554935069</v>
      </c>
      <c r="E49" s="24">
        <f t="shared" si="6"/>
        <v>994587474.9465561</v>
      </c>
      <c r="F49" s="6">
        <f t="shared" si="6"/>
        <v>12544608767</v>
      </c>
      <c r="G49" s="25">
        <f t="shared" si="6"/>
        <v>12544608767</v>
      </c>
      <c r="H49" s="26">
        <f t="shared" si="6"/>
        <v>161238546</v>
      </c>
      <c r="I49" s="24">
        <f t="shared" si="6"/>
        <v>243178045.23333168</v>
      </c>
      <c r="J49" s="6">
        <f t="shared" si="6"/>
        <v>-844897495.6384125</v>
      </c>
      <c r="K49" s="25">
        <f t="shared" si="6"/>
        <v>-1182471498.652813</v>
      </c>
    </row>
    <row r="50" spans="1:11" ht="13.5">
      <c r="A50" s="33" t="s">
        <v>52</v>
      </c>
      <c r="B50" s="7">
        <f>+B48-B49</f>
        <v>-186191129.14271006</v>
      </c>
      <c r="C50" s="7">
        <f aca="true" t="shared" si="7" ref="C50:K50">+C48-C49</f>
        <v>-497987932</v>
      </c>
      <c r="D50" s="69">
        <f t="shared" si="7"/>
        <v>-12543904119</v>
      </c>
      <c r="E50" s="70">
        <f t="shared" si="7"/>
        <v>-944220706.9465561</v>
      </c>
      <c r="F50" s="7">
        <f t="shared" si="7"/>
        <v>-12617596517</v>
      </c>
      <c r="G50" s="71">
        <f t="shared" si="7"/>
        <v>-12617596517</v>
      </c>
      <c r="H50" s="72">
        <f t="shared" si="7"/>
        <v>-143772476</v>
      </c>
      <c r="I50" s="70">
        <f t="shared" si="7"/>
        <v>-77505204.23333168</v>
      </c>
      <c r="J50" s="7">
        <f t="shared" si="7"/>
        <v>1172322496.6384125</v>
      </c>
      <c r="K50" s="71">
        <f t="shared" si="7"/>
        <v>1691249248.652813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1135002875</v>
      </c>
      <c r="C53" s="6">
        <v>1132187765</v>
      </c>
      <c r="D53" s="23">
        <v>1165277991</v>
      </c>
      <c r="E53" s="24">
        <v>1152621442</v>
      </c>
      <c r="F53" s="6">
        <v>1242031458</v>
      </c>
      <c r="G53" s="25">
        <v>1242031458</v>
      </c>
      <c r="H53" s="26">
        <v>26625791</v>
      </c>
      <c r="I53" s="24">
        <v>1154753258</v>
      </c>
      <c r="J53" s="6">
        <v>1112536846</v>
      </c>
      <c r="K53" s="25">
        <v>1066868273</v>
      </c>
    </row>
    <row r="54" spans="1:11" ht="13.5">
      <c r="A54" s="22" t="s">
        <v>55</v>
      </c>
      <c r="B54" s="6">
        <v>54625120</v>
      </c>
      <c r="C54" s="6">
        <v>0</v>
      </c>
      <c r="D54" s="23">
        <v>45417988</v>
      </c>
      <c r="E54" s="24">
        <v>42049932</v>
      </c>
      <c r="F54" s="6">
        <v>42049932</v>
      </c>
      <c r="G54" s="25">
        <v>42049932</v>
      </c>
      <c r="H54" s="26">
        <v>0</v>
      </c>
      <c r="I54" s="24">
        <v>44768720</v>
      </c>
      <c r="J54" s="6">
        <v>45216412</v>
      </c>
      <c r="K54" s="25">
        <v>45668573</v>
      </c>
    </row>
    <row r="55" spans="1:11" ht="13.5">
      <c r="A55" s="22" t="s">
        <v>56</v>
      </c>
      <c r="B55" s="6">
        <v>15929166</v>
      </c>
      <c r="C55" s="6">
        <v>70487</v>
      </c>
      <c r="D55" s="23">
        <v>-1357057</v>
      </c>
      <c r="E55" s="24">
        <v>51197009</v>
      </c>
      <c r="F55" s="6">
        <v>52650980</v>
      </c>
      <c r="G55" s="25">
        <v>52650980</v>
      </c>
      <c r="H55" s="26">
        <v>14322537</v>
      </c>
      <c r="I55" s="24">
        <v>16303000</v>
      </c>
      <c r="J55" s="6">
        <v>15441000</v>
      </c>
      <c r="K55" s="25">
        <v>12908000</v>
      </c>
    </row>
    <row r="56" spans="1:11" ht="13.5">
      <c r="A56" s="22" t="s">
        <v>57</v>
      </c>
      <c r="B56" s="6">
        <v>15211544</v>
      </c>
      <c r="C56" s="6">
        <v>11360230</v>
      </c>
      <c r="D56" s="23">
        <v>7793467</v>
      </c>
      <c r="E56" s="24">
        <v>15796093</v>
      </c>
      <c r="F56" s="6">
        <v>10339428</v>
      </c>
      <c r="G56" s="25">
        <v>10339428</v>
      </c>
      <c r="H56" s="26">
        <v>7502935</v>
      </c>
      <c r="I56" s="24">
        <v>10843577</v>
      </c>
      <c r="J56" s="6">
        <v>11342380</v>
      </c>
      <c r="K56" s="25">
        <v>11864132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2438549</v>
      </c>
      <c r="C60" s="6">
        <v>454414</v>
      </c>
      <c r="D60" s="23">
        <v>0</v>
      </c>
      <c r="E60" s="24">
        <v>9327535</v>
      </c>
      <c r="F60" s="6">
        <v>9327535</v>
      </c>
      <c r="G60" s="25">
        <v>9327535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0.4028002649531634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0.9464915188724634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1.0530173438715031</v>
      </c>
      <c r="J70" s="5">
        <f t="shared" si="8"/>
        <v>1.2028058200809373</v>
      </c>
      <c r="K70" s="5">
        <f t="shared" si="8"/>
        <v>1.3018827114046765</v>
      </c>
    </row>
    <row r="71" spans="1:11" ht="12.75" hidden="1">
      <c r="A71" s="2" t="s">
        <v>112</v>
      </c>
      <c r="B71" s="2">
        <f>+B83</f>
        <v>269324290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447109743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532354543</v>
      </c>
      <c r="J71" s="2">
        <f t="shared" si="9"/>
        <v>636051323</v>
      </c>
      <c r="K71" s="2">
        <f t="shared" si="9"/>
        <v>720113040</v>
      </c>
    </row>
    <row r="72" spans="1:11" ht="12.75" hidden="1">
      <c r="A72" s="2" t="s">
        <v>113</v>
      </c>
      <c r="B72" s="2">
        <f>+B77</f>
        <v>668629873</v>
      </c>
      <c r="C72" s="2">
        <f aca="true" t="shared" si="10" ref="C72:K72">+C77</f>
        <v>201677862</v>
      </c>
      <c r="D72" s="2">
        <f t="shared" si="10"/>
        <v>344652967</v>
      </c>
      <c r="E72" s="2">
        <f t="shared" si="10"/>
        <v>472386423</v>
      </c>
      <c r="F72" s="2">
        <f t="shared" si="10"/>
        <v>392460480</v>
      </c>
      <c r="G72" s="2">
        <f t="shared" si="10"/>
        <v>392460480</v>
      </c>
      <c r="H72" s="2">
        <f t="shared" si="10"/>
        <v>340751844</v>
      </c>
      <c r="I72" s="2">
        <f t="shared" si="10"/>
        <v>505551543</v>
      </c>
      <c r="J72" s="2">
        <f t="shared" si="10"/>
        <v>528806323</v>
      </c>
      <c r="K72" s="2">
        <f t="shared" si="10"/>
        <v>553132040</v>
      </c>
    </row>
    <row r="73" spans="1:11" ht="12.75" hidden="1">
      <c r="A73" s="2" t="s">
        <v>114</v>
      </c>
      <c r="B73" s="2">
        <f>+B74</f>
        <v>4120747201.166666</v>
      </c>
      <c r="C73" s="2">
        <f aca="true" t="shared" si="11" ref="C73:K73">+(C78+C80+C81+C82)-(B78+B80+B81+B82)</f>
        <v>94463282</v>
      </c>
      <c r="D73" s="2">
        <f t="shared" si="11"/>
        <v>12126037408</v>
      </c>
      <c r="E73" s="2">
        <f t="shared" si="11"/>
        <v>-91981</v>
      </c>
      <c r="F73" s="2">
        <f>+(F78+F80+F81+F82)-(D78+D80+D81+D82)</f>
        <v>-23497724</v>
      </c>
      <c r="G73" s="2">
        <f>+(G78+G80+G81+G82)-(D78+D80+D81+D82)</f>
        <v>-23497724</v>
      </c>
      <c r="H73" s="2">
        <f>+(H78+H80+H81+H82)-(D78+D80+D81+D82)</f>
        <v>-12086658022</v>
      </c>
      <c r="I73" s="2">
        <f>+(I78+I80+I81+I82)-(E78+E80+E81+E82)</f>
        <v>-404136824</v>
      </c>
      <c r="J73" s="2">
        <f t="shared" si="11"/>
        <v>-569898673</v>
      </c>
      <c r="K73" s="2">
        <f t="shared" si="11"/>
        <v>-598070642</v>
      </c>
    </row>
    <row r="74" spans="1:11" ht="12.75" hidden="1">
      <c r="A74" s="2" t="s">
        <v>115</v>
      </c>
      <c r="B74" s="2">
        <f>+TREND(C74:E74)</f>
        <v>4120747201.166666</v>
      </c>
      <c r="C74" s="2">
        <f>+C73</f>
        <v>94463282</v>
      </c>
      <c r="D74" s="2">
        <f aca="true" t="shared" si="12" ref="D74:K74">+D73</f>
        <v>12126037408</v>
      </c>
      <c r="E74" s="2">
        <f t="shared" si="12"/>
        <v>-91981</v>
      </c>
      <c r="F74" s="2">
        <f t="shared" si="12"/>
        <v>-23497724</v>
      </c>
      <c r="G74" s="2">
        <f t="shared" si="12"/>
        <v>-23497724</v>
      </c>
      <c r="H74" s="2">
        <f t="shared" si="12"/>
        <v>-12086658022</v>
      </c>
      <c r="I74" s="2">
        <f t="shared" si="12"/>
        <v>-404136824</v>
      </c>
      <c r="J74" s="2">
        <f t="shared" si="12"/>
        <v>-569898673</v>
      </c>
      <c r="K74" s="2">
        <f t="shared" si="12"/>
        <v>-598070642</v>
      </c>
    </row>
    <row r="75" spans="1:11" ht="12.75" hidden="1">
      <c r="A75" s="2" t="s">
        <v>116</v>
      </c>
      <c r="B75" s="2">
        <f>+B84-(((B80+B81+B78)*B70)-B79)</f>
        <v>190264743.14271006</v>
      </c>
      <c r="C75" s="2">
        <f aca="true" t="shared" si="13" ref="C75:K75">+C84-(((C80+C81+C78)*C70)-C79)</f>
        <v>447774521</v>
      </c>
      <c r="D75" s="2">
        <f t="shared" si="13"/>
        <v>12554935069</v>
      </c>
      <c r="E75" s="2">
        <f t="shared" si="13"/>
        <v>994587474.9465561</v>
      </c>
      <c r="F75" s="2">
        <f t="shared" si="13"/>
        <v>12544608767</v>
      </c>
      <c r="G75" s="2">
        <f t="shared" si="13"/>
        <v>12544608767</v>
      </c>
      <c r="H75" s="2">
        <f t="shared" si="13"/>
        <v>161238546</v>
      </c>
      <c r="I75" s="2">
        <f t="shared" si="13"/>
        <v>243178045.23333168</v>
      </c>
      <c r="J75" s="2">
        <f t="shared" si="13"/>
        <v>-844897495.6384125</v>
      </c>
      <c r="K75" s="2">
        <f t="shared" si="13"/>
        <v>-1182471498.652813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668629873</v>
      </c>
      <c r="C77" s="3">
        <v>201677862</v>
      </c>
      <c r="D77" s="3">
        <v>344652967</v>
      </c>
      <c r="E77" s="3">
        <v>472386423</v>
      </c>
      <c r="F77" s="3">
        <v>392460480</v>
      </c>
      <c r="G77" s="3">
        <v>392460480</v>
      </c>
      <c r="H77" s="3">
        <v>340751844</v>
      </c>
      <c r="I77" s="3">
        <v>505551543</v>
      </c>
      <c r="J77" s="3">
        <v>528806323</v>
      </c>
      <c r="K77" s="3">
        <v>553132040</v>
      </c>
    </row>
    <row r="78" spans="1:11" ht="12.75" hidden="1">
      <c r="A78" s="1" t="s">
        <v>67</v>
      </c>
      <c r="B78" s="3">
        <v>0</v>
      </c>
      <c r="C78" s="3">
        <v>49882</v>
      </c>
      <c r="D78" s="3">
        <v>35307</v>
      </c>
      <c r="E78" s="3">
        <v>49882</v>
      </c>
      <c r="F78" s="3">
        <v>35306</v>
      </c>
      <c r="G78" s="3">
        <v>35306</v>
      </c>
      <c r="H78" s="3">
        <v>0</v>
      </c>
      <c r="I78" s="3">
        <v>35306</v>
      </c>
      <c r="J78" s="3">
        <v>35306</v>
      </c>
      <c r="K78" s="3">
        <v>35306</v>
      </c>
    </row>
    <row r="79" spans="1:11" ht="12.75" hidden="1">
      <c r="A79" s="1" t="s">
        <v>68</v>
      </c>
      <c r="B79" s="3">
        <v>203112375</v>
      </c>
      <c r="C79" s="3">
        <v>447774521</v>
      </c>
      <c r="D79" s="3">
        <v>12554935069</v>
      </c>
      <c r="E79" s="3">
        <v>12591289768</v>
      </c>
      <c r="F79" s="3">
        <v>12544608767</v>
      </c>
      <c r="G79" s="3">
        <v>12544608767</v>
      </c>
      <c r="H79" s="3">
        <v>161238546</v>
      </c>
      <c r="I79" s="3">
        <v>12719504098</v>
      </c>
      <c r="J79" s="3">
        <v>12720670098</v>
      </c>
      <c r="K79" s="3">
        <v>12721894098</v>
      </c>
    </row>
    <row r="80" spans="1:11" ht="12.75" hidden="1">
      <c r="A80" s="1" t="s">
        <v>69</v>
      </c>
      <c r="B80" s="3">
        <v>31829933</v>
      </c>
      <c r="C80" s="3">
        <v>61850110</v>
      </c>
      <c r="D80" s="3">
        <v>116167554</v>
      </c>
      <c r="E80" s="3">
        <v>120059491</v>
      </c>
      <c r="F80" s="3">
        <v>92664378</v>
      </c>
      <c r="G80" s="3">
        <v>92664378</v>
      </c>
      <c r="H80" s="3">
        <v>148636901</v>
      </c>
      <c r="I80" s="3">
        <v>-297254266</v>
      </c>
      <c r="J80" s="3">
        <v>-855680128</v>
      </c>
      <c r="K80" s="3">
        <v>-1441750209</v>
      </c>
    </row>
    <row r="81" spans="1:11" ht="12.75" hidden="1">
      <c r="A81" s="1" t="s">
        <v>70</v>
      </c>
      <c r="B81" s="3">
        <v>65855</v>
      </c>
      <c r="C81" s="3">
        <v>64459078</v>
      </c>
      <c r="D81" s="3">
        <v>12136193617</v>
      </c>
      <c r="E81" s="3">
        <v>12132195124</v>
      </c>
      <c r="F81" s="3">
        <v>12136199070</v>
      </c>
      <c r="G81" s="3">
        <v>12136199070</v>
      </c>
      <c r="H81" s="3">
        <v>17101555</v>
      </c>
      <c r="I81" s="3">
        <v>12145386633</v>
      </c>
      <c r="J81" s="3">
        <v>12133913822</v>
      </c>
      <c r="K81" s="3">
        <v>12121913261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269324290</v>
      </c>
      <c r="C83" s="3">
        <v>0</v>
      </c>
      <c r="D83" s="3">
        <v>0</v>
      </c>
      <c r="E83" s="3">
        <v>447109743</v>
      </c>
      <c r="F83" s="3">
        <v>0</v>
      </c>
      <c r="G83" s="3">
        <v>0</v>
      </c>
      <c r="H83" s="3">
        <v>0</v>
      </c>
      <c r="I83" s="3">
        <v>532354543</v>
      </c>
      <c r="J83" s="3">
        <v>636051323</v>
      </c>
      <c r="K83" s="3">
        <v>720113040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268754</v>
      </c>
      <c r="C7" s="6">
        <v>0</v>
      </c>
      <c r="D7" s="23">
        <v>877689</v>
      </c>
      <c r="E7" s="24">
        <v>705150</v>
      </c>
      <c r="F7" s="6">
        <v>1112954</v>
      </c>
      <c r="G7" s="25">
        <v>1112954</v>
      </c>
      <c r="H7" s="26">
        <v>958021</v>
      </c>
      <c r="I7" s="24">
        <v>1120353</v>
      </c>
      <c r="J7" s="6">
        <v>1186454</v>
      </c>
      <c r="K7" s="25">
        <v>1260014</v>
      </c>
    </row>
    <row r="8" spans="1:11" ht="13.5">
      <c r="A8" s="22" t="s">
        <v>21</v>
      </c>
      <c r="B8" s="6">
        <v>74824073</v>
      </c>
      <c r="C8" s="6">
        <v>0</v>
      </c>
      <c r="D8" s="23">
        <v>97868813</v>
      </c>
      <c r="E8" s="24">
        <v>98657001</v>
      </c>
      <c r="F8" s="6">
        <v>101251483</v>
      </c>
      <c r="G8" s="25">
        <v>101251483</v>
      </c>
      <c r="H8" s="26">
        <v>101115643</v>
      </c>
      <c r="I8" s="24">
        <v>101883000</v>
      </c>
      <c r="J8" s="6">
        <v>106199000</v>
      </c>
      <c r="K8" s="25">
        <v>109840000</v>
      </c>
    </row>
    <row r="9" spans="1:11" ht="13.5">
      <c r="A9" s="22" t="s">
        <v>22</v>
      </c>
      <c r="B9" s="6">
        <v>4328925</v>
      </c>
      <c r="C9" s="6">
        <v>19010</v>
      </c>
      <c r="D9" s="23">
        <v>7484083</v>
      </c>
      <c r="E9" s="24">
        <v>4669908</v>
      </c>
      <c r="F9" s="6">
        <v>3854743</v>
      </c>
      <c r="G9" s="25">
        <v>3854743</v>
      </c>
      <c r="H9" s="26">
        <v>2826017</v>
      </c>
      <c r="I9" s="24">
        <v>4091854</v>
      </c>
      <c r="J9" s="6">
        <v>5622225</v>
      </c>
      <c r="K9" s="25">
        <v>4653007</v>
      </c>
    </row>
    <row r="10" spans="1:11" ht="25.5">
      <c r="A10" s="27" t="s">
        <v>106</v>
      </c>
      <c r="B10" s="28">
        <f>SUM(B5:B9)</f>
        <v>79421752</v>
      </c>
      <c r="C10" s="29">
        <f aca="true" t="shared" si="0" ref="C10:K10">SUM(C5:C9)</f>
        <v>19010</v>
      </c>
      <c r="D10" s="30">
        <f t="shared" si="0"/>
        <v>106230585</v>
      </c>
      <c r="E10" s="28">
        <f t="shared" si="0"/>
        <v>104032059</v>
      </c>
      <c r="F10" s="29">
        <f t="shared" si="0"/>
        <v>106219180</v>
      </c>
      <c r="G10" s="31">
        <f t="shared" si="0"/>
        <v>106219180</v>
      </c>
      <c r="H10" s="32">
        <f t="shared" si="0"/>
        <v>104899681</v>
      </c>
      <c r="I10" s="28">
        <f t="shared" si="0"/>
        <v>107095207</v>
      </c>
      <c r="J10" s="29">
        <f t="shared" si="0"/>
        <v>113007679</v>
      </c>
      <c r="K10" s="31">
        <f t="shared" si="0"/>
        <v>115753021</v>
      </c>
    </row>
    <row r="11" spans="1:11" ht="13.5">
      <c r="A11" s="22" t="s">
        <v>23</v>
      </c>
      <c r="B11" s="6">
        <v>49723699</v>
      </c>
      <c r="C11" s="6">
        <v>0</v>
      </c>
      <c r="D11" s="23">
        <v>56398066</v>
      </c>
      <c r="E11" s="24">
        <v>64184314</v>
      </c>
      <c r="F11" s="6">
        <v>63299351</v>
      </c>
      <c r="G11" s="25">
        <v>63299351</v>
      </c>
      <c r="H11" s="26">
        <v>62745325</v>
      </c>
      <c r="I11" s="24">
        <v>71343476</v>
      </c>
      <c r="J11" s="6">
        <v>74957682</v>
      </c>
      <c r="K11" s="25">
        <v>76895475</v>
      </c>
    </row>
    <row r="12" spans="1:11" ht="13.5">
      <c r="A12" s="22" t="s">
        <v>24</v>
      </c>
      <c r="B12" s="6">
        <v>4014028</v>
      </c>
      <c r="C12" s="6">
        <v>0</v>
      </c>
      <c r="D12" s="23">
        <v>4303489</v>
      </c>
      <c r="E12" s="24">
        <v>4388407</v>
      </c>
      <c r="F12" s="6">
        <v>4722893</v>
      </c>
      <c r="G12" s="25">
        <v>4722893</v>
      </c>
      <c r="H12" s="26">
        <v>4864157</v>
      </c>
      <c r="I12" s="24">
        <v>4836950</v>
      </c>
      <c r="J12" s="6">
        <v>5122328</v>
      </c>
      <c r="K12" s="25">
        <v>5439914</v>
      </c>
    </row>
    <row r="13" spans="1:11" ht="13.5">
      <c r="A13" s="22" t="s">
        <v>107</v>
      </c>
      <c r="B13" s="6">
        <v>3199805</v>
      </c>
      <c r="C13" s="6">
        <v>0</v>
      </c>
      <c r="D13" s="23">
        <v>3343378</v>
      </c>
      <c r="E13" s="24">
        <v>3574713</v>
      </c>
      <c r="F13" s="6">
        <v>3738922</v>
      </c>
      <c r="G13" s="25">
        <v>3738922</v>
      </c>
      <c r="H13" s="26">
        <v>3417507</v>
      </c>
      <c r="I13" s="24">
        <v>3485883</v>
      </c>
      <c r="J13" s="6">
        <v>3133174</v>
      </c>
      <c r="K13" s="25">
        <v>3327431</v>
      </c>
    </row>
    <row r="14" spans="1:11" ht="13.5">
      <c r="A14" s="22" t="s">
        <v>25</v>
      </c>
      <c r="B14" s="6">
        <v>706318</v>
      </c>
      <c r="C14" s="6">
        <v>0</v>
      </c>
      <c r="D14" s="23">
        <v>403016</v>
      </c>
      <c r="E14" s="24">
        <v>0</v>
      </c>
      <c r="F14" s="6">
        <v>9000</v>
      </c>
      <c r="G14" s="25">
        <v>9000</v>
      </c>
      <c r="H14" s="26">
        <v>3118</v>
      </c>
      <c r="I14" s="24">
        <v>8000</v>
      </c>
      <c r="J14" s="6">
        <v>8472</v>
      </c>
      <c r="K14" s="25">
        <v>8997</v>
      </c>
    </row>
    <row r="15" spans="1:11" ht="13.5">
      <c r="A15" s="22" t="s">
        <v>26</v>
      </c>
      <c r="B15" s="6">
        <v>0</v>
      </c>
      <c r="C15" s="6">
        <v>0</v>
      </c>
      <c r="D15" s="23">
        <v>3404638</v>
      </c>
      <c r="E15" s="24">
        <v>1606466</v>
      </c>
      <c r="F15" s="6">
        <v>1247152</v>
      </c>
      <c r="G15" s="25">
        <v>1247152</v>
      </c>
      <c r="H15" s="26">
        <v>1428554</v>
      </c>
      <c r="I15" s="24">
        <v>1691595</v>
      </c>
      <c r="J15" s="6">
        <v>1325008</v>
      </c>
      <c r="K15" s="25">
        <v>1407160</v>
      </c>
    </row>
    <row r="16" spans="1:11" ht="13.5">
      <c r="A16" s="22" t="s">
        <v>21</v>
      </c>
      <c r="B16" s="6">
        <v>0</v>
      </c>
      <c r="C16" s="6">
        <v>0</v>
      </c>
      <c r="D16" s="23">
        <v>198948</v>
      </c>
      <c r="E16" s="24">
        <v>0</v>
      </c>
      <c r="F16" s="6">
        <v>175327</v>
      </c>
      <c r="G16" s="25">
        <v>175327</v>
      </c>
      <c r="H16" s="26">
        <v>33171</v>
      </c>
      <c r="I16" s="24">
        <v>200000</v>
      </c>
      <c r="J16" s="6">
        <v>211800</v>
      </c>
      <c r="K16" s="25">
        <v>224932</v>
      </c>
    </row>
    <row r="17" spans="1:11" ht="13.5">
      <c r="A17" s="22" t="s">
        <v>27</v>
      </c>
      <c r="B17" s="6">
        <v>26046663</v>
      </c>
      <c r="C17" s="6">
        <v>202635</v>
      </c>
      <c r="D17" s="23">
        <v>31784700</v>
      </c>
      <c r="E17" s="24">
        <v>28327159</v>
      </c>
      <c r="F17" s="6">
        <v>31289217</v>
      </c>
      <c r="G17" s="25">
        <v>31289217</v>
      </c>
      <c r="H17" s="26">
        <v>32235642</v>
      </c>
      <c r="I17" s="24">
        <v>24910833</v>
      </c>
      <c r="J17" s="6">
        <v>27595551</v>
      </c>
      <c r="K17" s="25">
        <v>27882880</v>
      </c>
    </row>
    <row r="18" spans="1:11" ht="13.5">
      <c r="A18" s="33" t="s">
        <v>28</v>
      </c>
      <c r="B18" s="34">
        <f>SUM(B11:B17)</f>
        <v>83690513</v>
      </c>
      <c r="C18" s="35">
        <f aca="true" t="shared" si="1" ref="C18:K18">SUM(C11:C17)</f>
        <v>202635</v>
      </c>
      <c r="D18" s="36">
        <f t="shared" si="1"/>
        <v>99836235</v>
      </c>
      <c r="E18" s="34">
        <f t="shared" si="1"/>
        <v>102081059</v>
      </c>
      <c r="F18" s="35">
        <f t="shared" si="1"/>
        <v>104481862</v>
      </c>
      <c r="G18" s="37">
        <f t="shared" si="1"/>
        <v>104481862</v>
      </c>
      <c r="H18" s="38">
        <f t="shared" si="1"/>
        <v>104727474</v>
      </c>
      <c r="I18" s="34">
        <f t="shared" si="1"/>
        <v>106476737</v>
      </c>
      <c r="J18" s="35">
        <f t="shared" si="1"/>
        <v>112354015</v>
      </c>
      <c r="K18" s="37">
        <f t="shared" si="1"/>
        <v>115186789</v>
      </c>
    </row>
    <row r="19" spans="1:11" ht="13.5">
      <c r="A19" s="33" t="s">
        <v>29</v>
      </c>
      <c r="B19" s="39">
        <f>+B10-B18</f>
        <v>-4268761</v>
      </c>
      <c r="C19" s="40">
        <f aca="true" t="shared" si="2" ref="C19:K19">+C10-C18</f>
        <v>-183625</v>
      </c>
      <c r="D19" s="41">
        <f t="shared" si="2"/>
        <v>6394350</v>
      </c>
      <c r="E19" s="39">
        <f t="shared" si="2"/>
        <v>1951000</v>
      </c>
      <c r="F19" s="40">
        <f t="shared" si="2"/>
        <v>1737318</v>
      </c>
      <c r="G19" s="42">
        <f t="shared" si="2"/>
        <v>1737318</v>
      </c>
      <c r="H19" s="43">
        <f t="shared" si="2"/>
        <v>172207</v>
      </c>
      <c r="I19" s="39">
        <f t="shared" si="2"/>
        <v>618470</v>
      </c>
      <c r="J19" s="40">
        <f t="shared" si="2"/>
        <v>653664</v>
      </c>
      <c r="K19" s="42">
        <f t="shared" si="2"/>
        <v>566232</v>
      </c>
    </row>
    <row r="20" spans="1:11" ht="25.5">
      <c r="A20" s="44" t="s">
        <v>30</v>
      </c>
      <c r="B20" s="45">
        <v>0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108</v>
      </c>
      <c r="B21" s="51">
        <v>0</v>
      </c>
      <c r="C21" s="52">
        <v>0</v>
      </c>
      <c r="D21" s="53">
        <v>345974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-4268761</v>
      </c>
      <c r="C22" s="58">
        <f aca="true" t="shared" si="3" ref="C22:K22">SUM(C19:C21)</f>
        <v>-183625</v>
      </c>
      <c r="D22" s="59">
        <f t="shared" si="3"/>
        <v>6740324</v>
      </c>
      <c r="E22" s="57">
        <f t="shared" si="3"/>
        <v>1951000</v>
      </c>
      <c r="F22" s="58">
        <f t="shared" si="3"/>
        <v>1737318</v>
      </c>
      <c r="G22" s="60">
        <f t="shared" si="3"/>
        <v>1737318</v>
      </c>
      <c r="H22" s="61">
        <f t="shared" si="3"/>
        <v>172207</v>
      </c>
      <c r="I22" s="57">
        <f t="shared" si="3"/>
        <v>618470</v>
      </c>
      <c r="J22" s="58">
        <f t="shared" si="3"/>
        <v>653664</v>
      </c>
      <c r="K22" s="60">
        <f t="shared" si="3"/>
        <v>566232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-4268761</v>
      </c>
      <c r="C24" s="40">
        <f aca="true" t="shared" si="4" ref="C24:K24">SUM(C22:C23)</f>
        <v>-183625</v>
      </c>
      <c r="D24" s="41">
        <f t="shared" si="4"/>
        <v>6740324</v>
      </c>
      <c r="E24" s="39">
        <f t="shared" si="4"/>
        <v>1951000</v>
      </c>
      <c r="F24" s="40">
        <f t="shared" si="4"/>
        <v>1737318</v>
      </c>
      <c r="G24" s="42">
        <f t="shared" si="4"/>
        <v>1737318</v>
      </c>
      <c r="H24" s="43">
        <f t="shared" si="4"/>
        <v>172207</v>
      </c>
      <c r="I24" s="39">
        <f t="shared" si="4"/>
        <v>618470</v>
      </c>
      <c r="J24" s="40">
        <f t="shared" si="4"/>
        <v>653664</v>
      </c>
      <c r="K24" s="42">
        <f t="shared" si="4"/>
        <v>566232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801530</v>
      </c>
      <c r="C27" s="7">
        <v>0</v>
      </c>
      <c r="D27" s="69">
        <v>3285961</v>
      </c>
      <c r="E27" s="70">
        <v>1951000</v>
      </c>
      <c r="F27" s="7">
        <v>1737318</v>
      </c>
      <c r="G27" s="71">
        <v>1737318</v>
      </c>
      <c r="H27" s="72">
        <v>1040711</v>
      </c>
      <c r="I27" s="70">
        <v>618470</v>
      </c>
      <c r="J27" s="7">
        <v>653665</v>
      </c>
      <c r="K27" s="71">
        <v>566232</v>
      </c>
    </row>
    <row r="28" spans="1:11" ht="13.5">
      <c r="A28" s="73" t="s">
        <v>34</v>
      </c>
      <c r="B28" s="6">
        <v>801530</v>
      </c>
      <c r="C28" s="6">
        <v>0</v>
      </c>
      <c r="D28" s="23">
        <v>190900</v>
      </c>
      <c r="E28" s="24">
        <v>330000</v>
      </c>
      <c r="F28" s="6">
        <v>110000</v>
      </c>
      <c r="G28" s="25">
        <v>110000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2385994</v>
      </c>
      <c r="E31" s="24">
        <v>1621000</v>
      </c>
      <c r="F31" s="6">
        <v>1627318</v>
      </c>
      <c r="G31" s="25">
        <v>1627318</v>
      </c>
      <c r="H31" s="26">
        <v>0</v>
      </c>
      <c r="I31" s="24">
        <v>618470</v>
      </c>
      <c r="J31" s="6">
        <v>653665</v>
      </c>
      <c r="K31" s="25">
        <v>566232</v>
      </c>
    </row>
    <row r="32" spans="1:11" ht="13.5">
      <c r="A32" s="33" t="s">
        <v>37</v>
      </c>
      <c r="B32" s="7">
        <f>SUM(B28:B31)</f>
        <v>801530</v>
      </c>
      <c r="C32" s="7">
        <f aca="true" t="shared" si="5" ref="C32:K32">SUM(C28:C31)</f>
        <v>0</v>
      </c>
      <c r="D32" s="69">
        <f t="shared" si="5"/>
        <v>2576894</v>
      </c>
      <c r="E32" s="70">
        <f t="shared" si="5"/>
        <v>1951000</v>
      </c>
      <c r="F32" s="7">
        <f t="shared" si="5"/>
        <v>1737318</v>
      </c>
      <c r="G32" s="71">
        <f t="shared" si="5"/>
        <v>1737318</v>
      </c>
      <c r="H32" s="72">
        <f t="shared" si="5"/>
        <v>0</v>
      </c>
      <c r="I32" s="70">
        <f t="shared" si="5"/>
        <v>618470</v>
      </c>
      <c r="J32" s="7">
        <f t="shared" si="5"/>
        <v>653665</v>
      </c>
      <c r="K32" s="71">
        <f t="shared" si="5"/>
        <v>566232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24227199</v>
      </c>
      <c r="C35" s="6">
        <v>12474755</v>
      </c>
      <c r="D35" s="23">
        <v>23656696</v>
      </c>
      <c r="E35" s="24">
        <v>7460568</v>
      </c>
      <c r="F35" s="6">
        <v>24770979</v>
      </c>
      <c r="G35" s="25">
        <v>24770979</v>
      </c>
      <c r="H35" s="26">
        <v>3186915</v>
      </c>
      <c r="I35" s="24">
        <v>26392979</v>
      </c>
      <c r="J35" s="6">
        <v>27424250</v>
      </c>
      <c r="K35" s="25">
        <v>30189723</v>
      </c>
    </row>
    <row r="36" spans="1:11" ht="13.5">
      <c r="A36" s="22" t="s">
        <v>40</v>
      </c>
      <c r="B36" s="6">
        <v>88400268</v>
      </c>
      <c r="C36" s="6">
        <v>0</v>
      </c>
      <c r="D36" s="23">
        <v>85263274</v>
      </c>
      <c r="E36" s="24">
        <v>4351000</v>
      </c>
      <c r="F36" s="6">
        <v>86007438</v>
      </c>
      <c r="G36" s="25">
        <v>86007438</v>
      </c>
      <c r="H36" s="26">
        <v>-3994660</v>
      </c>
      <c r="I36" s="24">
        <v>85368616</v>
      </c>
      <c r="J36" s="6">
        <v>90404069</v>
      </c>
      <c r="K36" s="25">
        <v>96127994</v>
      </c>
    </row>
    <row r="37" spans="1:11" ht="13.5">
      <c r="A37" s="22" t="s">
        <v>41</v>
      </c>
      <c r="B37" s="6">
        <v>17114465</v>
      </c>
      <c r="C37" s="6">
        <v>12658380</v>
      </c>
      <c r="D37" s="23">
        <v>6599030</v>
      </c>
      <c r="E37" s="24">
        <v>5982260</v>
      </c>
      <c r="F37" s="6">
        <v>6758499</v>
      </c>
      <c r="G37" s="25">
        <v>6758499</v>
      </c>
      <c r="H37" s="26">
        <v>-834362</v>
      </c>
      <c r="I37" s="24">
        <v>6758499</v>
      </c>
      <c r="J37" s="6">
        <v>7157249</v>
      </c>
      <c r="K37" s="25">
        <v>7601000</v>
      </c>
    </row>
    <row r="38" spans="1:11" ht="13.5">
      <c r="A38" s="22" t="s">
        <v>42</v>
      </c>
      <c r="B38" s="6">
        <v>5329745</v>
      </c>
      <c r="C38" s="6">
        <v>0</v>
      </c>
      <c r="D38" s="23">
        <v>10818115</v>
      </c>
      <c r="E38" s="24">
        <v>0</v>
      </c>
      <c r="F38" s="6">
        <v>10818115</v>
      </c>
      <c r="G38" s="25">
        <v>10818115</v>
      </c>
      <c r="H38" s="26">
        <v>-148519</v>
      </c>
      <c r="I38" s="24">
        <v>10818115</v>
      </c>
      <c r="J38" s="6">
        <v>3256795</v>
      </c>
      <c r="K38" s="25">
        <v>3458716</v>
      </c>
    </row>
    <row r="39" spans="1:11" ht="13.5">
      <c r="A39" s="22" t="s">
        <v>43</v>
      </c>
      <c r="B39" s="6">
        <v>90183257</v>
      </c>
      <c r="C39" s="6">
        <v>0</v>
      </c>
      <c r="D39" s="23">
        <v>84762501</v>
      </c>
      <c r="E39" s="24">
        <v>3878308</v>
      </c>
      <c r="F39" s="6">
        <v>91464485</v>
      </c>
      <c r="G39" s="25">
        <v>91464485</v>
      </c>
      <c r="H39" s="26">
        <v>2923</v>
      </c>
      <c r="I39" s="24">
        <v>93566511</v>
      </c>
      <c r="J39" s="6">
        <v>106760611</v>
      </c>
      <c r="K39" s="25">
        <v>114691769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311695</v>
      </c>
      <c r="C42" s="6">
        <v>0</v>
      </c>
      <c r="D42" s="23">
        <v>0</v>
      </c>
      <c r="E42" s="24">
        <v>0</v>
      </c>
      <c r="F42" s="6">
        <v>107480490</v>
      </c>
      <c r="G42" s="25">
        <v>107480490</v>
      </c>
      <c r="H42" s="26">
        <v>1607252</v>
      </c>
      <c r="I42" s="24">
        <v>104686756</v>
      </c>
      <c r="J42" s="6">
        <v>109654902</v>
      </c>
      <c r="K42" s="25">
        <v>113827821</v>
      </c>
    </row>
    <row r="43" spans="1:11" ht="13.5">
      <c r="A43" s="22" t="s">
        <v>46</v>
      </c>
      <c r="B43" s="6">
        <v>-801530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-285263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156243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147795</v>
      </c>
      <c r="C45" s="7">
        <v>0</v>
      </c>
      <c r="D45" s="69">
        <v>89076</v>
      </c>
      <c r="E45" s="70">
        <v>0</v>
      </c>
      <c r="F45" s="7">
        <v>107569566</v>
      </c>
      <c r="G45" s="71">
        <v>107569566</v>
      </c>
      <c r="H45" s="72">
        <v>1763495</v>
      </c>
      <c r="I45" s="70">
        <v>104775832</v>
      </c>
      <c r="J45" s="7">
        <v>109749233</v>
      </c>
      <c r="K45" s="71">
        <v>113928001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147795</v>
      </c>
      <c r="C48" s="6">
        <v>91076</v>
      </c>
      <c r="D48" s="23">
        <v>2367091</v>
      </c>
      <c r="E48" s="24">
        <v>7020000</v>
      </c>
      <c r="F48" s="6">
        <v>7870000</v>
      </c>
      <c r="G48" s="25">
        <v>7870000</v>
      </c>
      <c r="H48" s="26">
        <v>6095029</v>
      </c>
      <c r="I48" s="24">
        <v>9492000</v>
      </c>
      <c r="J48" s="6">
        <v>9848000</v>
      </c>
      <c r="K48" s="25">
        <v>11862000</v>
      </c>
    </row>
    <row r="49" spans="1:11" ht="13.5">
      <c r="A49" s="22" t="s">
        <v>51</v>
      </c>
      <c r="B49" s="6">
        <f>+B75</f>
        <v>-11730695.55027761</v>
      </c>
      <c r="C49" s="6">
        <f aca="true" t="shared" si="6" ref="C49:K49">+C75</f>
        <v>12658380</v>
      </c>
      <c r="D49" s="23">
        <f t="shared" si="6"/>
        <v>5975179</v>
      </c>
      <c r="E49" s="24">
        <f t="shared" si="6"/>
        <v>5982260</v>
      </c>
      <c r="F49" s="6">
        <f t="shared" si="6"/>
        <v>-2126158.285839538</v>
      </c>
      <c r="G49" s="25">
        <f t="shared" si="6"/>
        <v>-2126158.285839538</v>
      </c>
      <c r="H49" s="26">
        <f t="shared" si="6"/>
        <v>-308198</v>
      </c>
      <c r="I49" s="24">
        <f t="shared" si="6"/>
        <v>-2007805.8817580957</v>
      </c>
      <c r="J49" s="6">
        <f t="shared" si="6"/>
        <v>-1871790.57497817</v>
      </c>
      <c r="K49" s="25">
        <f t="shared" si="6"/>
        <v>-1676951.0657882262</v>
      </c>
    </row>
    <row r="50" spans="1:11" ht="13.5">
      <c r="A50" s="33" t="s">
        <v>52</v>
      </c>
      <c r="B50" s="7">
        <f>+B48-B49</f>
        <v>11878490.55027761</v>
      </c>
      <c r="C50" s="7">
        <f aca="true" t="shared" si="7" ref="C50:K50">+C48-C49</f>
        <v>-12567304</v>
      </c>
      <c r="D50" s="69">
        <f t="shared" si="7"/>
        <v>-3608088</v>
      </c>
      <c r="E50" s="70">
        <f t="shared" si="7"/>
        <v>1037740</v>
      </c>
      <c r="F50" s="7">
        <f t="shared" si="7"/>
        <v>9996158.285839539</v>
      </c>
      <c r="G50" s="71">
        <f t="shared" si="7"/>
        <v>9996158.285839539</v>
      </c>
      <c r="H50" s="72">
        <f t="shared" si="7"/>
        <v>6403227</v>
      </c>
      <c r="I50" s="70">
        <f t="shared" si="7"/>
        <v>11499805.881758096</v>
      </c>
      <c r="J50" s="7">
        <f t="shared" si="7"/>
        <v>11719790.574978169</v>
      </c>
      <c r="K50" s="71">
        <f t="shared" si="7"/>
        <v>13538951.065788226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88400274</v>
      </c>
      <c r="C53" s="6">
        <v>0</v>
      </c>
      <c r="D53" s="23">
        <v>85263274</v>
      </c>
      <c r="E53" s="24">
        <v>4351000</v>
      </c>
      <c r="F53" s="6">
        <v>86007438</v>
      </c>
      <c r="G53" s="25">
        <v>86007438</v>
      </c>
      <c r="H53" s="26">
        <v>-3994660</v>
      </c>
      <c r="I53" s="24">
        <v>85368616</v>
      </c>
      <c r="J53" s="6">
        <v>90404069</v>
      </c>
      <c r="K53" s="25">
        <v>96127994</v>
      </c>
    </row>
    <row r="54" spans="1:11" ht="13.5">
      <c r="A54" s="22" t="s">
        <v>55</v>
      </c>
      <c r="B54" s="6">
        <v>3199805</v>
      </c>
      <c r="C54" s="6">
        <v>0</v>
      </c>
      <c r="D54" s="23">
        <v>3343378</v>
      </c>
      <c r="E54" s="24">
        <v>3574713</v>
      </c>
      <c r="F54" s="6">
        <v>3738922</v>
      </c>
      <c r="G54" s="25">
        <v>3738922</v>
      </c>
      <c r="H54" s="26">
        <v>3417507</v>
      </c>
      <c r="I54" s="24">
        <v>3485883</v>
      </c>
      <c r="J54" s="6">
        <v>3133174</v>
      </c>
      <c r="K54" s="25">
        <v>3327431</v>
      </c>
    </row>
    <row r="55" spans="1:11" ht="13.5">
      <c r="A55" s="22" t="s">
        <v>56</v>
      </c>
      <c r="B55" s="6">
        <v>0</v>
      </c>
      <c r="C55" s="6">
        <v>0</v>
      </c>
      <c r="D55" s="23">
        <v>320587</v>
      </c>
      <c r="E55" s="24">
        <v>1430000</v>
      </c>
      <c r="F55" s="6">
        <v>1470300</v>
      </c>
      <c r="G55" s="25">
        <v>1470300</v>
      </c>
      <c r="H55" s="26">
        <v>770957</v>
      </c>
      <c r="I55" s="24">
        <v>618470</v>
      </c>
      <c r="J55" s="6">
        <v>653665</v>
      </c>
      <c r="K55" s="25">
        <v>566232</v>
      </c>
    </row>
    <row r="56" spans="1:11" ht="13.5">
      <c r="A56" s="22" t="s">
        <v>57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1.873809235278975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0.9704734543290049</v>
      </c>
      <c r="G70" s="5">
        <f t="shared" si="8"/>
        <v>0.9704734543290049</v>
      </c>
      <c r="H70" s="5">
        <f t="shared" si="8"/>
        <v>0</v>
      </c>
      <c r="I70" s="5">
        <f t="shared" si="8"/>
        <v>0.9563081926999093</v>
      </c>
      <c r="J70" s="5">
        <f t="shared" si="8"/>
        <v>0.9625650188493735</v>
      </c>
      <c r="K70" s="5">
        <f t="shared" si="8"/>
        <v>0.9642516896923928</v>
      </c>
    </row>
    <row r="71" spans="1:11" ht="12.75" hidden="1">
      <c r="A71" s="2" t="s">
        <v>112</v>
      </c>
      <c r="B71" s="2">
        <f>+B83</f>
        <v>5226380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2895590</v>
      </c>
      <c r="G71" s="2">
        <f t="shared" si="9"/>
        <v>2895590</v>
      </c>
      <c r="H71" s="2">
        <f t="shared" si="9"/>
        <v>0</v>
      </c>
      <c r="I71" s="2">
        <f t="shared" si="9"/>
        <v>2803756</v>
      </c>
      <c r="J71" s="2">
        <f t="shared" si="9"/>
        <v>3455902</v>
      </c>
      <c r="K71" s="2">
        <f t="shared" si="9"/>
        <v>3987821</v>
      </c>
    </row>
    <row r="72" spans="1:11" ht="12.75" hidden="1">
      <c r="A72" s="2" t="s">
        <v>113</v>
      </c>
      <c r="B72" s="2">
        <f>+B77</f>
        <v>2789174</v>
      </c>
      <c r="C72" s="2">
        <f aca="true" t="shared" si="10" ref="C72:K72">+C77</f>
        <v>0</v>
      </c>
      <c r="D72" s="2">
        <f t="shared" si="10"/>
        <v>5754516</v>
      </c>
      <c r="E72" s="2">
        <f t="shared" si="10"/>
        <v>4209268</v>
      </c>
      <c r="F72" s="2">
        <f t="shared" si="10"/>
        <v>2983688</v>
      </c>
      <c r="G72" s="2">
        <f t="shared" si="10"/>
        <v>2983688</v>
      </c>
      <c r="H72" s="2">
        <f t="shared" si="10"/>
        <v>1985036</v>
      </c>
      <c r="I72" s="2">
        <f t="shared" si="10"/>
        <v>2931854</v>
      </c>
      <c r="J72" s="2">
        <f t="shared" si="10"/>
        <v>3590305</v>
      </c>
      <c r="K72" s="2">
        <f t="shared" si="10"/>
        <v>4135664</v>
      </c>
    </row>
    <row r="73" spans="1:11" ht="12.75" hidden="1">
      <c r="A73" s="2" t="s">
        <v>114</v>
      </c>
      <c r="B73" s="2">
        <f>+B74</f>
        <v>1044492.5</v>
      </c>
      <c r="C73" s="2">
        <f aca="true" t="shared" si="11" ref="C73:K73">+(C78+C80+C81+C82)-(B78+B80+B81+B82)</f>
        <v>-1354929</v>
      </c>
      <c r="D73" s="2">
        <f t="shared" si="11"/>
        <v>366163</v>
      </c>
      <c r="E73" s="2">
        <f t="shared" si="11"/>
        <v>-12309274</v>
      </c>
      <c r="F73" s="2">
        <f>+(F78+F80+F81+F82)-(D78+D80+D81+D82)</f>
        <v>-4394726</v>
      </c>
      <c r="G73" s="2">
        <f>+(G78+G80+G81+G82)-(D78+D80+D81+D82)</f>
        <v>-4394726</v>
      </c>
      <c r="H73" s="2">
        <f>+(H78+H80+H81+H82)-(D78+D80+D81+D82)</f>
        <v>-15669055</v>
      </c>
      <c r="I73" s="2">
        <f>+(I78+I80+I81+I82)-(E78+E80+E81+E82)</f>
        <v>7914548</v>
      </c>
      <c r="J73" s="2">
        <f t="shared" si="11"/>
        <v>171065</v>
      </c>
      <c r="K73" s="2">
        <f t="shared" si="11"/>
        <v>190369</v>
      </c>
    </row>
    <row r="74" spans="1:11" ht="12.75" hidden="1">
      <c r="A74" s="2" t="s">
        <v>115</v>
      </c>
      <c r="B74" s="2">
        <f>+TREND(C74:E74)</f>
        <v>1044492.5</v>
      </c>
      <c r="C74" s="2">
        <f>+C73</f>
        <v>-1354929</v>
      </c>
      <c r="D74" s="2">
        <f aca="true" t="shared" si="12" ref="D74:K74">+D73</f>
        <v>366163</v>
      </c>
      <c r="E74" s="2">
        <f t="shared" si="12"/>
        <v>-12309274</v>
      </c>
      <c r="F74" s="2">
        <f t="shared" si="12"/>
        <v>-4394726</v>
      </c>
      <c r="G74" s="2">
        <f t="shared" si="12"/>
        <v>-4394726</v>
      </c>
      <c r="H74" s="2">
        <f t="shared" si="12"/>
        <v>-15669055</v>
      </c>
      <c r="I74" s="2">
        <f t="shared" si="12"/>
        <v>7914548</v>
      </c>
      <c r="J74" s="2">
        <f t="shared" si="12"/>
        <v>171065</v>
      </c>
      <c r="K74" s="2">
        <f t="shared" si="12"/>
        <v>190369</v>
      </c>
    </row>
    <row r="75" spans="1:11" ht="12.75" hidden="1">
      <c r="A75" s="2" t="s">
        <v>116</v>
      </c>
      <c r="B75" s="2">
        <f>+B84-(((B80+B81+B78)*B70)-B79)</f>
        <v>-11730695.55027761</v>
      </c>
      <c r="C75" s="2">
        <f aca="true" t="shared" si="13" ref="C75:K75">+C84-(((C80+C81+C78)*C70)-C79)</f>
        <v>12658380</v>
      </c>
      <c r="D75" s="2">
        <f t="shared" si="13"/>
        <v>5975179</v>
      </c>
      <c r="E75" s="2">
        <f t="shared" si="13"/>
        <v>5982260</v>
      </c>
      <c r="F75" s="2">
        <f t="shared" si="13"/>
        <v>-2126158.285839538</v>
      </c>
      <c r="G75" s="2">
        <f t="shared" si="13"/>
        <v>-2126158.285839538</v>
      </c>
      <c r="H75" s="2">
        <f t="shared" si="13"/>
        <v>-308198</v>
      </c>
      <c r="I75" s="2">
        <f t="shared" si="13"/>
        <v>-2007805.8817580957</v>
      </c>
      <c r="J75" s="2">
        <f t="shared" si="13"/>
        <v>-1871790.57497817</v>
      </c>
      <c r="K75" s="2">
        <f t="shared" si="13"/>
        <v>-1676951.0657882262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2789174</v>
      </c>
      <c r="C77" s="3">
        <v>0</v>
      </c>
      <c r="D77" s="3">
        <v>5754516</v>
      </c>
      <c r="E77" s="3">
        <v>4209268</v>
      </c>
      <c r="F77" s="3">
        <v>2983688</v>
      </c>
      <c r="G77" s="3">
        <v>2983688</v>
      </c>
      <c r="H77" s="3">
        <v>1985036</v>
      </c>
      <c r="I77" s="3">
        <v>2931854</v>
      </c>
      <c r="J77" s="3">
        <v>3590305</v>
      </c>
      <c r="K77" s="3">
        <v>4135664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14012835</v>
      </c>
      <c r="C79" s="3">
        <v>12658380</v>
      </c>
      <c r="D79" s="3">
        <v>5975179</v>
      </c>
      <c r="E79" s="3">
        <v>5982260</v>
      </c>
      <c r="F79" s="3">
        <v>5982260</v>
      </c>
      <c r="G79" s="3">
        <v>5982260</v>
      </c>
      <c r="H79" s="3">
        <v>-308198</v>
      </c>
      <c r="I79" s="3">
        <v>5982260</v>
      </c>
      <c r="J79" s="3">
        <v>6335213</v>
      </c>
      <c r="K79" s="3">
        <v>6727997</v>
      </c>
    </row>
    <row r="80" spans="1:11" ht="12.75" hidden="1">
      <c r="A80" s="1" t="s">
        <v>69</v>
      </c>
      <c r="B80" s="3">
        <v>0</v>
      </c>
      <c r="C80" s="3">
        <v>12383679</v>
      </c>
      <c r="D80" s="3">
        <v>11654726</v>
      </c>
      <c r="E80" s="3">
        <v>0</v>
      </c>
      <c r="F80" s="3">
        <v>7260000</v>
      </c>
      <c r="G80" s="3">
        <v>7260000</v>
      </c>
      <c r="H80" s="3">
        <v>-2919213</v>
      </c>
      <c r="I80" s="3">
        <v>7260000</v>
      </c>
      <c r="J80" s="3">
        <v>7366453</v>
      </c>
      <c r="K80" s="3">
        <v>7484919</v>
      </c>
    </row>
    <row r="81" spans="1:11" ht="12.75" hidden="1">
      <c r="A81" s="1" t="s">
        <v>70</v>
      </c>
      <c r="B81" s="3">
        <v>13738608</v>
      </c>
      <c r="C81" s="3">
        <v>0</v>
      </c>
      <c r="D81" s="3">
        <v>1095116</v>
      </c>
      <c r="E81" s="3">
        <v>440568</v>
      </c>
      <c r="F81" s="3">
        <v>1095116</v>
      </c>
      <c r="G81" s="3">
        <v>1095116</v>
      </c>
      <c r="H81" s="3">
        <v>0</v>
      </c>
      <c r="I81" s="3">
        <v>1095116</v>
      </c>
      <c r="J81" s="3">
        <v>1159728</v>
      </c>
      <c r="K81" s="3">
        <v>1231631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5226380</v>
      </c>
      <c r="C83" s="3">
        <v>0</v>
      </c>
      <c r="D83" s="3">
        <v>0</v>
      </c>
      <c r="E83" s="3">
        <v>0</v>
      </c>
      <c r="F83" s="3">
        <v>2895590</v>
      </c>
      <c r="G83" s="3">
        <v>2895590</v>
      </c>
      <c r="H83" s="3">
        <v>0</v>
      </c>
      <c r="I83" s="3">
        <v>2803756</v>
      </c>
      <c r="J83" s="3">
        <v>3455902</v>
      </c>
      <c r="K83" s="3">
        <v>3987821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5767429</v>
      </c>
      <c r="C5" s="6">
        <v>-1104099</v>
      </c>
      <c r="D5" s="23">
        <v>7249947</v>
      </c>
      <c r="E5" s="24">
        <v>10187479</v>
      </c>
      <c r="F5" s="6">
        <v>10187479</v>
      </c>
      <c r="G5" s="25">
        <v>10187479</v>
      </c>
      <c r="H5" s="26">
        <v>17212505</v>
      </c>
      <c r="I5" s="24">
        <v>19029390</v>
      </c>
      <c r="J5" s="6">
        <v>19904741</v>
      </c>
      <c r="K5" s="25">
        <v>20820358</v>
      </c>
    </row>
    <row r="6" spans="1:11" ht="13.5">
      <c r="A6" s="22" t="s">
        <v>19</v>
      </c>
      <c r="B6" s="6">
        <v>21332428</v>
      </c>
      <c r="C6" s="6">
        <v>326926</v>
      </c>
      <c r="D6" s="23">
        <v>19829478</v>
      </c>
      <c r="E6" s="24">
        <v>28582719</v>
      </c>
      <c r="F6" s="6">
        <v>26548169</v>
      </c>
      <c r="G6" s="25">
        <v>26548169</v>
      </c>
      <c r="H6" s="26">
        <v>17492021</v>
      </c>
      <c r="I6" s="24">
        <v>26481103</v>
      </c>
      <c r="J6" s="6">
        <v>27699232</v>
      </c>
      <c r="K6" s="25">
        <v>28973399</v>
      </c>
    </row>
    <row r="7" spans="1:11" ht="13.5">
      <c r="A7" s="22" t="s">
        <v>20</v>
      </c>
      <c r="B7" s="6">
        <v>186692</v>
      </c>
      <c r="C7" s="6">
        <v>0</v>
      </c>
      <c r="D7" s="23">
        <v>271383</v>
      </c>
      <c r="E7" s="24">
        <v>67673</v>
      </c>
      <c r="F7" s="6">
        <v>67673</v>
      </c>
      <c r="G7" s="25">
        <v>67673</v>
      </c>
      <c r="H7" s="26">
        <v>30666</v>
      </c>
      <c r="I7" s="24">
        <v>70000</v>
      </c>
      <c r="J7" s="6">
        <v>77000</v>
      </c>
      <c r="K7" s="25">
        <v>84700</v>
      </c>
    </row>
    <row r="8" spans="1:11" ht="13.5">
      <c r="A8" s="22" t="s">
        <v>21</v>
      </c>
      <c r="B8" s="6">
        <v>19465787</v>
      </c>
      <c r="C8" s="6">
        <v>403154</v>
      </c>
      <c r="D8" s="23">
        <v>19593984</v>
      </c>
      <c r="E8" s="24">
        <v>20737000</v>
      </c>
      <c r="F8" s="6">
        <v>20737000</v>
      </c>
      <c r="G8" s="25">
        <v>20737000</v>
      </c>
      <c r="H8" s="26">
        <v>13849400</v>
      </c>
      <c r="I8" s="24">
        <v>22184000</v>
      </c>
      <c r="J8" s="6">
        <v>22691000</v>
      </c>
      <c r="K8" s="25">
        <v>24138000</v>
      </c>
    </row>
    <row r="9" spans="1:11" ht="13.5">
      <c r="A9" s="22" t="s">
        <v>22</v>
      </c>
      <c r="B9" s="6">
        <v>7637006</v>
      </c>
      <c r="C9" s="6">
        <v>2275070</v>
      </c>
      <c r="D9" s="23">
        <v>2391587</v>
      </c>
      <c r="E9" s="24">
        <v>7720006</v>
      </c>
      <c r="F9" s="6">
        <v>7720000</v>
      </c>
      <c r="G9" s="25">
        <v>7720000</v>
      </c>
      <c r="H9" s="26">
        <v>4535102</v>
      </c>
      <c r="I9" s="24">
        <v>5866442</v>
      </c>
      <c r="J9" s="6">
        <v>6136300</v>
      </c>
      <c r="K9" s="25">
        <v>6418572</v>
      </c>
    </row>
    <row r="10" spans="1:11" ht="25.5">
      <c r="A10" s="27" t="s">
        <v>106</v>
      </c>
      <c r="B10" s="28">
        <f>SUM(B5:B9)</f>
        <v>54389342</v>
      </c>
      <c r="C10" s="29">
        <f aca="true" t="shared" si="0" ref="C10:K10">SUM(C5:C9)</f>
        <v>1901051</v>
      </c>
      <c r="D10" s="30">
        <f t="shared" si="0"/>
        <v>49336379</v>
      </c>
      <c r="E10" s="28">
        <f t="shared" si="0"/>
        <v>67294877</v>
      </c>
      <c r="F10" s="29">
        <f t="shared" si="0"/>
        <v>65260321</v>
      </c>
      <c r="G10" s="31">
        <f t="shared" si="0"/>
        <v>65260321</v>
      </c>
      <c r="H10" s="32">
        <f t="shared" si="0"/>
        <v>53119694</v>
      </c>
      <c r="I10" s="28">
        <f t="shared" si="0"/>
        <v>73630935</v>
      </c>
      <c r="J10" s="29">
        <f t="shared" si="0"/>
        <v>76508273</v>
      </c>
      <c r="K10" s="31">
        <f t="shared" si="0"/>
        <v>80435029</v>
      </c>
    </row>
    <row r="11" spans="1:11" ht="13.5">
      <c r="A11" s="22" t="s">
        <v>23</v>
      </c>
      <c r="B11" s="6">
        <v>24367619</v>
      </c>
      <c r="C11" s="6">
        <v>0</v>
      </c>
      <c r="D11" s="23">
        <v>26974300</v>
      </c>
      <c r="E11" s="24">
        <v>27453874</v>
      </c>
      <c r="F11" s="6">
        <v>25142002</v>
      </c>
      <c r="G11" s="25">
        <v>25142002</v>
      </c>
      <c r="H11" s="26">
        <v>22424743</v>
      </c>
      <c r="I11" s="24">
        <v>29767531</v>
      </c>
      <c r="J11" s="6">
        <v>31504836</v>
      </c>
      <c r="K11" s="25">
        <v>33343589</v>
      </c>
    </row>
    <row r="12" spans="1:11" ht="13.5">
      <c r="A12" s="22" t="s">
        <v>24</v>
      </c>
      <c r="B12" s="6">
        <v>2119241</v>
      </c>
      <c r="C12" s="6">
        <v>0</v>
      </c>
      <c r="D12" s="23">
        <v>2489138</v>
      </c>
      <c r="E12" s="24">
        <v>2489137</v>
      </c>
      <c r="F12" s="6">
        <v>2489137</v>
      </c>
      <c r="G12" s="25">
        <v>2489137</v>
      </c>
      <c r="H12" s="26">
        <v>2074280</v>
      </c>
      <c r="I12" s="24">
        <v>2805685</v>
      </c>
      <c r="J12" s="6">
        <v>2969817</v>
      </c>
      <c r="K12" s="25">
        <v>3143551</v>
      </c>
    </row>
    <row r="13" spans="1:11" ht="13.5">
      <c r="A13" s="22" t="s">
        <v>107</v>
      </c>
      <c r="B13" s="6">
        <v>9456305</v>
      </c>
      <c r="C13" s="6">
        <v>9968</v>
      </c>
      <c r="D13" s="23">
        <v>10929507</v>
      </c>
      <c r="E13" s="24">
        <v>5898558</v>
      </c>
      <c r="F13" s="6">
        <v>5898558</v>
      </c>
      <c r="G13" s="25">
        <v>5898558</v>
      </c>
      <c r="H13" s="26">
        <v>0</v>
      </c>
      <c r="I13" s="24">
        <v>10150250</v>
      </c>
      <c r="J13" s="6">
        <v>10496670</v>
      </c>
      <c r="K13" s="25">
        <v>10867430</v>
      </c>
    </row>
    <row r="14" spans="1:11" ht="13.5">
      <c r="A14" s="22" t="s">
        <v>25</v>
      </c>
      <c r="B14" s="6">
        <v>1658391</v>
      </c>
      <c r="C14" s="6">
        <v>730007</v>
      </c>
      <c r="D14" s="23">
        <v>2547809</v>
      </c>
      <c r="E14" s="24">
        <v>174544</v>
      </c>
      <c r="F14" s="6">
        <v>174544</v>
      </c>
      <c r="G14" s="25">
        <v>174544</v>
      </c>
      <c r="H14" s="26">
        <v>590854</v>
      </c>
      <c r="I14" s="24">
        <v>2450857</v>
      </c>
      <c r="J14" s="6">
        <v>2582298</v>
      </c>
      <c r="K14" s="25">
        <v>2720795</v>
      </c>
    </row>
    <row r="15" spans="1:11" ht="13.5">
      <c r="A15" s="22" t="s">
        <v>26</v>
      </c>
      <c r="B15" s="6">
        <v>13267186</v>
      </c>
      <c r="C15" s="6">
        <v>1394362</v>
      </c>
      <c r="D15" s="23">
        <v>14537545</v>
      </c>
      <c r="E15" s="24">
        <v>17504051</v>
      </c>
      <c r="F15" s="6">
        <v>17186971</v>
      </c>
      <c r="G15" s="25">
        <v>17186971</v>
      </c>
      <c r="H15" s="26">
        <v>10386498</v>
      </c>
      <c r="I15" s="24">
        <v>18434778</v>
      </c>
      <c r="J15" s="6">
        <v>19434174</v>
      </c>
      <c r="K15" s="25">
        <v>21125342</v>
      </c>
    </row>
    <row r="16" spans="1:11" ht="13.5">
      <c r="A16" s="22" t="s">
        <v>21</v>
      </c>
      <c r="B16" s="6">
        <v>11500</v>
      </c>
      <c r="C16" s="6">
        <v>0</v>
      </c>
      <c r="D16" s="23">
        <v>259547</v>
      </c>
      <c r="E16" s="24">
        <v>0</v>
      </c>
      <c r="F16" s="6">
        <v>150000</v>
      </c>
      <c r="G16" s="25">
        <v>150000</v>
      </c>
      <c r="H16" s="26">
        <v>23164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21909189</v>
      </c>
      <c r="C17" s="6">
        <v>1768094</v>
      </c>
      <c r="D17" s="23">
        <v>18009059</v>
      </c>
      <c r="E17" s="24">
        <v>20212525</v>
      </c>
      <c r="F17" s="6">
        <v>21340761</v>
      </c>
      <c r="G17" s="25">
        <v>21340761</v>
      </c>
      <c r="H17" s="26">
        <v>6983904</v>
      </c>
      <c r="I17" s="24">
        <v>23869977</v>
      </c>
      <c r="J17" s="6">
        <v>24967990</v>
      </c>
      <c r="K17" s="25">
        <v>26116498</v>
      </c>
    </row>
    <row r="18" spans="1:11" ht="13.5">
      <c r="A18" s="33" t="s">
        <v>28</v>
      </c>
      <c r="B18" s="34">
        <f>SUM(B11:B17)</f>
        <v>72789431</v>
      </c>
      <c r="C18" s="35">
        <f aca="true" t="shared" si="1" ref="C18:K18">SUM(C11:C17)</f>
        <v>3902431</v>
      </c>
      <c r="D18" s="36">
        <f t="shared" si="1"/>
        <v>75746905</v>
      </c>
      <c r="E18" s="34">
        <f t="shared" si="1"/>
        <v>73732689</v>
      </c>
      <c r="F18" s="35">
        <f t="shared" si="1"/>
        <v>72381973</v>
      </c>
      <c r="G18" s="37">
        <f t="shared" si="1"/>
        <v>72381973</v>
      </c>
      <c r="H18" s="38">
        <f t="shared" si="1"/>
        <v>42483443</v>
      </c>
      <c r="I18" s="34">
        <f t="shared" si="1"/>
        <v>87479078</v>
      </c>
      <c r="J18" s="35">
        <f t="shared" si="1"/>
        <v>91955785</v>
      </c>
      <c r="K18" s="37">
        <f t="shared" si="1"/>
        <v>97317205</v>
      </c>
    </row>
    <row r="19" spans="1:11" ht="13.5">
      <c r="A19" s="33" t="s">
        <v>29</v>
      </c>
      <c r="B19" s="39">
        <f>+B10-B18</f>
        <v>-18400089</v>
      </c>
      <c r="C19" s="40">
        <f aca="true" t="shared" si="2" ref="C19:K19">+C10-C18</f>
        <v>-2001380</v>
      </c>
      <c r="D19" s="41">
        <f t="shared" si="2"/>
        <v>-26410526</v>
      </c>
      <c r="E19" s="39">
        <f t="shared" si="2"/>
        <v>-6437812</v>
      </c>
      <c r="F19" s="40">
        <f t="shared" si="2"/>
        <v>-7121652</v>
      </c>
      <c r="G19" s="42">
        <f t="shared" si="2"/>
        <v>-7121652</v>
      </c>
      <c r="H19" s="43">
        <f t="shared" si="2"/>
        <v>10636251</v>
      </c>
      <c r="I19" s="39">
        <f t="shared" si="2"/>
        <v>-13848143</v>
      </c>
      <c r="J19" s="40">
        <f t="shared" si="2"/>
        <v>-15447512</v>
      </c>
      <c r="K19" s="42">
        <f t="shared" si="2"/>
        <v>-16882176</v>
      </c>
    </row>
    <row r="20" spans="1:11" ht="25.5">
      <c r="A20" s="44" t="s">
        <v>30</v>
      </c>
      <c r="B20" s="45">
        <v>9107387</v>
      </c>
      <c r="C20" s="46">
        <v>0</v>
      </c>
      <c r="D20" s="47">
        <v>7224999</v>
      </c>
      <c r="E20" s="45">
        <v>7341000</v>
      </c>
      <c r="F20" s="46">
        <v>7341000</v>
      </c>
      <c r="G20" s="48">
        <v>7341000</v>
      </c>
      <c r="H20" s="49">
        <v>-3771</v>
      </c>
      <c r="I20" s="45">
        <v>17321000</v>
      </c>
      <c r="J20" s="46">
        <v>17538000</v>
      </c>
      <c r="K20" s="48">
        <v>27698000</v>
      </c>
    </row>
    <row r="21" spans="1:11" ht="63.75">
      <c r="A21" s="50" t="s">
        <v>108</v>
      </c>
      <c r="B21" s="51">
        <v>0</v>
      </c>
      <c r="C21" s="52">
        <v>0</v>
      </c>
      <c r="D21" s="53">
        <v>53767</v>
      </c>
      <c r="E21" s="51">
        <v>0</v>
      </c>
      <c r="F21" s="52">
        <v>0</v>
      </c>
      <c r="G21" s="54">
        <v>0</v>
      </c>
      <c r="H21" s="55">
        <v>20779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-9292702</v>
      </c>
      <c r="C22" s="58">
        <f aca="true" t="shared" si="3" ref="C22:K22">SUM(C19:C21)</f>
        <v>-2001380</v>
      </c>
      <c r="D22" s="59">
        <f t="shared" si="3"/>
        <v>-19131760</v>
      </c>
      <c r="E22" s="57">
        <f t="shared" si="3"/>
        <v>903188</v>
      </c>
      <c r="F22" s="58">
        <f t="shared" si="3"/>
        <v>219348</v>
      </c>
      <c r="G22" s="60">
        <f t="shared" si="3"/>
        <v>219348</v>
      </c>
      <c r="H22" s="61">
        <f t="shared" si="3"/>
        <v>10653259</v>
      </c>
      <c r="I22" s="57">
        <f t="shared" si="3"/>
        <v>3472857</v>
      </c>
      <c r="J22" s="58">
        <f t="shared" si="3"/>
        <v>2090488</v>
      </c>
      <c r="K22" s="60">
        <f t="shared" si="3"/>
        <v>10815824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-9292702</v>
      </c>
      <c r="C24" s="40">
        <f aca="true" t="shared" si="4" ref="C24:K24">SUM(C22:C23)</f>
        <v>-2001380</v>
      </c>
      <c r="D24" s="41">
        <f t="shared" si="4"/>
        <v>-19131760</v>
      </c>
      <c r="E24" s="39">
        <f t="shared" si="4"/>
        <v>903188</v>
      </c>
      <c r="F24" s="40">
        <f t="shared" si="4"/>
        <v>219348</v>
      </c>
      <c r="G24" s="42">
        <f t="shared" si="4"/>
        <v>219348</v>
      </c>
      <c r="H24" s="43">
        <f t="shared" si="4"/>
        <v>10653259</v>
      </c>
      <c r="I24" s="39">
        <f t="shared" si="4"/>
        <v>3472857</v>
      </c>
      <c r="J24" s="40">
        <f t="shared" si="4"/>
        <v>2090488</v>
      </c>
      <c r="K24" s="42">
        <f t="shared" si="4"/>
        <v>10815824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8756581</v>
      </c>
      <c r="C27" s="7">
        <v>-1829877</v>
      </c>
      <c r="D27" s="69">
        <v>38737529</v>
      </c>
      <c r="E27" s="70">
        <v>8175000</v>
      </c>
      <c r="F27" s="7">
        <v>13623</v>
      </c>
      <c r="G27" s="71">
        <v>13623</v>
      </c>
      <c r="H27" s="72">
        <v>5335194</v>
      </c>
      <c r="I27" s="70">
        <v>17321000</v>
      </c>
      <c r="J27" s="7">
        <v>17538000</v>
      </c>
      <c r="K27" s="71">
        <v>27698000</v>
      </c>
    </row>
    <row r="28" spans="1:11" ht="13.5">
      <c r="A28" s="73" t="s">
        <v>34</v>
      </c>
      <c r="B28" s="6">
        <v>6204938</v>
      </c>
      <c r="C28" s="6">
        <v>-1829877</v>
      </c>
      <c r="D28" s="23">
        <v>40577038</v>
      </c>
      <c r="E28" s="24">
        <v>7341000</v>
      </c>
      <c r="F28" s="6">
        <v>-10000</v>
      </c>
      <c r="G28" s="25">
        <v>-10000</v>
      </c>
      <c r="H28" s="26">
        <v>0</v>
      </c>
      <c r="I28" s="24">
        <v>17321000</v>
      </c>
      <c r="J28" s="6">
        <v>17538000</v>
      </c>
      <c r="K28" s="25">
        <v>27698000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1524482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1027161</v>
      </c>
      <c r="C31" s="6">
        <v>0</v>
      </c>
      <c r="D31" s="23">
        <v>-1839509</v>
      </c>
      <c r="E31" s="24">
        <v>834000</v>
      </c>
      <c r="F31" s="6">
        <v>10000</v>
      </c>
      <c r="G31" s="25">
        <v>10000</v>
      </c>
      <c r="H31" s="26">
        <v>0</v>
      </c>
      <c r="I31" s="24">
        <v>0</v>
      </c>
      <c r="J31" s="6">
        <v>-10000000</v>
      </c>
      <c r="K31" s="25">
        <v>-20000000</v>
      </c>
    </row>
    <row r="32" spans="1:11" ht="13.5">
      <c r="A32" s="33" t="s">
        <v>37</v>
      </c>
      <c r="B32" s="7">
        <f>SUM(B28:B31)</f>
        <v>8756581</v>
      </c>
      <c r="C32" s="7">
        <f aca="true" t="shared" si="5" ref="C32:K32">SUM(C28:C31)</f>
        <v>-1829877</v>
      </c>
      <c r="D32" s="69">
        <f t="shared" si="5"/>
        <v>38737529</v>
      </c>
      <c r="E32" s="70">
        <f t="shared" si="5"/>
        <v>8175000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17321000</v>
      </c>
      <c r="J32" s="7">
        <f t="shared" si="5"/>
        <v>7538000</v>
      </c>
      <c r="K32" s="71">
        <f t="shared" si="5"/>
        <v>7698000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4789673</v>
      </c>
      <c r="C35" s="6">
        <v>326926</v>
      </c>
      <c r="D35" s="23">
        <v>-11237227</v>
      </c>
      <c r="E35" s="24">
        <v>13555623</v>
      </c>
      <c r="F35" s="6">
        <v>17397017</v>
      </c>
      <c r="G35" s="25">
        <v>17397017</v>
      </c>
      <c r="H35" s="26">
        <v>26312558</v>
      </c>
      <c r="I35" s="24">
        <v>7249781</v>
      </c>
      <c r="J35" s="6">
        <v>5939334</v>
      </c>
      <c r="K35" s="25">
        <v>3852796</v>
      </c>
    </row>
    <row r="36" spans="1:11" ht="13.5">
      <c r="A36" s="22" t="s">
        <v>40</v>
      </c>
      <c r="B36" s="6">
        <v>196812242</v>
      </c>
      <c r="C36" s="6">
        <v>-5040779</v>
      </c>
      <c r="D36" s="23">
        <v>206717707</v>
      </c>
      <c r="E36" s="24">
        <v>174559023</v>
      </c>
      <c r="F36" s="6">
        <v>225004967</v>
      </c>
      <c r="G36" s="25">
        <v>225004967</v>
      </c>
      <c r="H36" s="26">
        <v>8065617</v>
      </c>
      <c r="I36" s="24">
        <v>226485385</v>
      </c>
      <c r="J36" s="6">
        <v>233526715</v>
      </c>
      <c r="K36" s="25">
        <v>251357285</v>
      </c>
    </row>
    <row r="37" spans="1:11" ht="13.5">
      <c r="A37" s="22" t="s">
        <v>41</v>
      </c>
      <c r="B37" s="6">
        <v>18160428</v>
      </c>
      <c r="C37" s="6">
        <v>-2712473</v>
      </c>
      <c r="D37" s="23">
        <v>-2733154</v>
      </c>
      <c r="E37" s="24">
        <v>13198665</v>
      </c>
      <c r="F37" s="6">
        <v>22218283</v>
      </c>
      <c r="G37" s="25">
        <v>22218283</v>
      </c>
      <c r="H37" s="26">
        <v>23723498</v>
      </c>
      <c r="I37" s="24">
        <v>19450320</v>
      </c>
      <c r="J37" s="6">
        <v>20547654</v>
      </c>
      <c r="K37" s="25">
        <v>21778521</v>
      </c>
    </row>
    <row r="38" spans="1:11" ht="13.5">
      <c r="A38" s="22" t="s">
        <v>42</v>
      </c>
      <c r="B38" s="6">
        <v>21648711</v>
      </c>
      <c r="C38" s="6">
        <v>0</v>
      </c>
      <c r="D38" s="23">
        <v>37760471</v>
      </c>
      <c r="E38" s="24">
        <v>31789003</v>
      </c>
      <c r="F38" s="6">
        <v>29064321</v>
      </c>
      <c r="G38" s="25">
        <v>29064321</v>
      </c>
      <c r="H38" s="26">
        <v>0</v>
      </c>
      <c r="I38" s="24">
        <v>49242439</v>
      </c>
      <c r="J38" s="6">
        <v>51785500</v>
      </c>
      <c r="K38" s="25">
        <v>54482841</v>
      </c>
    </row>
    <row r="39" spans="1:11" ht="13.5">
      <c r="A39" s="22" t="s">
        <v>43</v>
      </c>
      <c r="B39" s="6">
        <v>161792776</v>
      </c>
      <c r="C39" s="6">
        <v>0</v>
      </c>
      <c r="D39" s="23">
        <v>179584906</v>
      </c>
      <c r="E39" s="24">
        <v>143126978</v>
      </c>
      <c r="F39" s="6">
        <v>190900032</v>
      </c>
      <c r="G39" s="25">
        <v>190900032</v>
      </c>
      <c r="H39" s="26">
        <v>1370</v>
      </c>
      <c r="I39" s="24">
        <v>161569550</v>
      </c>
      <c r="J39" s="6">
        <v>165042407</v>
      </c>
      <c r="K39" s="25">
        <v>168132895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7763997</v>
      </c>
      <c r="C42" s="6">
        <v>0</v>
      </c>
      <c r="D42" s="23">
        <v>8065738</v>
      </c>
      <c r="E42" s="24">
        <v>0</v>
      </c>
      <c r="F42" s="6">
        <v>0</v>
      </c>
      <c r="G42" s="25">
        <v>0</v>
      </c>
      <c r="H42" s="26">
        <v>-881846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-7637031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-1810042</v>
      </c>
      <c r="C44" s="6">
        <v>0</v>
      </c>
      <c r="D44" s="23">
        <v>1415545</v>
      </c>
      <c r="E44" s="24">
        <v>48115</v>
      </c>
      <c r="F44" s="6">
        <v>353297</v>
      </c>
      <c r="G44" s="25">
        <v>353297</v>
      </c>
      <c r="H44" s="26">
        <v>6496</v>
      </c>
      <c r="I44" s="24">
        <v>-203230</v>
      </c>
      <c r="J44" s="6">
        <v>30000</v>
      </c>
      <c r="K44" s="25">
        <v>30000</v>
      </c>
    </row>
    <row r="45" spans="1:11" ht="13.5">
      <c r="A45" s="33" t="s">
        <v>48</v>
      </c>
      <c r="B45" s="7">
        <v>612166</v>
      </c>
      <c r="C45" s="7">
        <v>0</v>
      </c>
      <c r="D45" s="69">
        <v>12569245</v>
      </c>
      <c r="E45" s="70">
        <v>48115</v>
      </c>
      <c r="F45" s="7">
        <v>3383460</v>
      </c>
      <c r="G45" s="71">
        <v>3383460</v>
      </c>
      <c r="H45" s="72">
        <v>-1599633</v>
      </c>
      <c r="I45" s="70">
        <v>2421592</v>
      </c>
      <c r="J45" s="7">
        <v>1316300</v>
      </c>
      <c r="K45" s="71">
        <v>-799604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612167</v>
      </c>
      <c r="C48" s="6">
        <v>0</v>
      </c>
      <c r="D48" s="23">
        <v>254110</v>
      </c>
      <c r="E48" s="24">
        <v>8499559</v>
      </c>
      <c r="F48" s="6">
        <v>7502990</v>
      </c>
      <c r="G48" s="25">
        <v>7502990</v>
      </c>
      <c r="H48" s="26">
        <v>10835904</v>
      </c>
      <c r="I48" s="24">
        <v>2624822</v>
      </c>
      <c r="J48" s="6">
        <v>1286300</v>
      </c>
      <c r="K48" s="25">
        <v>-829604</v>
      </c>
    </row>
    <row r="49" spans="1:11" ht="13.5">
      <c r="A49" s="22" t="s">
        <v>51</v>
      </c>
      <c r="B49" s="6">
        <f>+B75</f>
        <v>8958464.292266604</v>
      </c>
      <c r="C49" s="6">
        <f aca="true" t="shared" si="6" ref="C49:K49">+C75</f>
        <v>-2256675</v>
      </c>
      <c r="D49" s="23">
        <f t="shared" si="6"/>
        <v>-7412573.249706028</v>
      </c>
      <c r="E49" s="24">
        <f t="shared" si="6"/>
        <v>9184431</v>
      </c>
      <c r="F49" s="6">
        <f t="shared" si="6"/>
        <v>17789934</v>
      </c>
      <c r="G49" s="25">
        <f t="shared" si="6"/>
        <v>17789934</v>
      </c>
      <c r="H49" s="26">
        <f t="shared" si="6"/>
        <v>23725472.795269113</v>
      </c>
      <c r="I49" s="24">
        <f t="shared" si="6"/>
        <v>17836593</v>
      </c>
      <c r="J49" s="6">
        <f t="shared" si="6"/>
        <v>18903927</v>
      </c>
      <c r="K49" s="25">
        <f t="shared" si="6"/>
        <v>20104794</v>
      </c>
    </row>
    <row r="50" spans="1:11" ht="13.5">
      <c r="A50" s="33" t="s">
        <v>52</v>
      </c>
      <c r="B50" s="7">
        <f>+B48-B49</f>
        <v>-8346297.292266604</v>
      </c>
      <c r="C50" s="7">
        <f aca="true" t="shared" si="7" ref="C50:K50">+C48-C49</f>
        <v>2256675</v>
      </c>
      <c r="D50" s="69">
        <f t="shared" si="7"/>
        <v>7666683.249706028</v>
      </c>
      <c r="E50" s="70">
        <f t="shared" si="7"/>
        <v>-684872</v>
      </c>
      <c r="F50" s="7">
        <f t="shared" si="7"/>
        <v>-10286944</v>
      </c>
      <c r="G50" s="71">
        <f t="shared" si="7"/>
        <v>-10286944</v>
      </c>
      <c r="H50" s="72">
        <f t="shared" si="7"/>
        <v>-12889568.795269113</v>
      </c>
      <c r="I50" s="70">
        <f t="shared" si="7"/>
        <v>-15211771</v>
      </c>
      <c r="J50" s="7">
        <f t="shared" si="7"/>
        <v>-17617627</v>
      </c>
      <c r="K50" s="71">
        <f t="shared" si="7"/>
        <v>-20934398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154893677</v>
      </c>
      <c r="C53" s="6">
        <v>-5040779</v>
      </c>
      <c r="D53" s="23">
        <v>206717707</v>
      </c>
      <c r="E53" s="24">
        <v>174559023</v>
      </c>
      <c r="F53" s="6">
        <v>225004967</v>
      </c>
      <c r="G53" s="25">
        <v>225004967</v>
      </c>
      <c r="H53" s="26">
        <v>8065617</v>
      </c>
      <c r="I53" s="24">
        <v>226485385</v>
      </c>
      <c r="J53" s="6">
        <v>233526715</v>
      </c>
      <c r="K53" s="25">
        <v>251357285</v>
      </c>
    </row>
    <row r="54" spans="1:11" ht="13.5">
      <c r="A54" s="22" t="s">
        <v>55</v>
      </c>
      <c r="B54" s="6">
        <v>9456305</v>
      </c>
      <c r="C54" s="6">
        <v>0</v>
      </c>
      <c r="D54" s="23">
        <v>10929507</v>
      </c>
      <c r="E54" s="24">
        <v>5898558</v>
      </c>
      <c r="F54" s="6">
        <v>5898558</v>
      </c>
      <c r="G54" s="25">
        <v>5898558</v>
      </c>
      <c r="H54" s="26">
        <v>0</v>
      </c>
      <c r="I54" s="24">
        <v>10150250</v>
      </c>
      <c r="J54" s="6">
        <v>10496670</v>
      </c>
      <c r="K54" s="25">
        <v>10867430</v>
      </c>
    </row>
    <row r="55" spans="1:11" ht="13.5">
      <c r="A55" s="22" t="s">
        <v>56</v>
      </c>
      <c r="B55" s="6">
        <v>0</v>
      </c>
      <c r="C55" s="6">
        <v>0</v>
      </c>
      <c r="D55" s="23">
        <v>-801440</v>
      </c>
      <c r="E55" s="24">
        <v>7338000</v>
      </c>
      <c r="F55" s="6">
        <v>-10000</v>
      </c>
      <c r="G55" s="25">
        <v>-10000</v>
      </c>
      <c r="H55" s="26">
        <v>1841757</v>
      </c>
      <c r="I55" s="24">
        <v>7321000</v>
      </c>
      <c r="J55" s="6">
        <v>7538000</v>
      </c>
      <c r="K55" s="25">
        <v>7698000</v>
      </c>
    </row>
    <row r="56" spans="1:11" ht="13.5">
      <c r="A56" s="22" t="s">
        <v>57</v>
      </c>
      <c r="B56" s="6">
        <v>0</v>
      </c>
      <c r="C56" s="6">
        <v>0</v>
      </c>
      <c r="D56" s="23">
        <v>1084921</v>
      </c>
      <c r="E56" s="24">
        <v>1901493</v>
      </c>
      <c r="F56" s="6">
        <v>1954083</v>
      </c>
      <c r="G56" s="25">
        <v>1954083</v>
      </c>
      <c r="H56" s="26">
        <v>826236</v>
      </c>
      <c r="I56" s="24">
        <v>1498588</v>
      </c>
      <c r="J56" s="6">
        <v>1567519</v>
      </c>
      <c r="K56" s="25">
        <v>1639624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-332041</v>
      </c>
      <c r="F59" s="6">
        <v>-332041</v>
      </c>
      <c r="G59" s="25">
        <v>-332041</v>
      </c>
      <c r="H59" s="26">
        <v>2792130</v>
      </c>
      <c r="I59" s="24">
        <v>3299152</v>
      </c>
      <c r="J59" s="6">
        <v>3450912</v>
      </c>
      <c r="K59" s="25">
        <v>3609654</v>
      </c>
    </row>
    <row r="60" spans="1:11" ht="13.5">
      <c r="A60" s="90" t="s">
        <v>60</v>
      </c>
      <c r="B60" s="6">
        <v>0</v>
      </c>
      <c r="C60" s="6">
        <v>0</v>
      </c>
      <c r="D60" s="23">
        <v>1057406</v>
      </c>
      <c r="E60" s="24">
        <v>1215059</v>
      </c>
      <c r="F60" s="6">
        <v>1215059</v>
      </c>
      <c r="G60" s="25">
        <v>1215059</v>
      </c>
      <c r="H60" s="26">
        <v>1215059</v>
      </c>
      <c r="I60" s="24">
        <v>1285541</v>
      </c>
      <c r="J60" s="6">
        <v>1344675</v>
      </c>
      <c r="K60" s="25">
        <v>1406530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1.0701794963253903</v>
      </c>
      <c r="C70" s="5">
        <f aca="true" t="shared" si="8" ref="C70:K70">IF(ISERROR(C71/C72),0,(C71/C72))</f>
        <v>0</v>
      </c>
      <c r="D70" s="5">
        <f t="shared" si="8"/>
        <v>0.00046721047270244193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0.00027683762820769706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32694325</v>
      </c>
      <c r="C71" s="2">
        <f aca="true" t="shared" si="9" ref="C71:K71">+C83</f>
        <v>0</v>
      </c>
      <c r="D71" s="2">
        <f t="shared" si="9"/>
        <v>13728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10079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30550319</v>
      </c>
      <c r="C72" s="2">
        <f aca="true" t="shared" si="10" ref="C72:K72">+C77</f>
        <v>-777173</v>
      </c>
      <c r="D72" s="2">
        <f t="shared" si="10"/>
        <v>29382903</v>
      </c>
      <c r="E72" s="2">
        <f t="shared" si="10"/>
        <v>41365605</v>
      </c>
      <c r="F72" s="2">
        <f t="shared" si="10"/>
        <v>39331049</v>
      </c>
      <c r="G72" s="2">
        <f t="shared" si="10"/>
        <v>39331049</v>
      </c>
      <c r="H72" s="2">
        <f t="shared" si="10"/>
        <v>36407623</v>
      </c>
      <c r="I72" s="2">
        <f t="shared" si="10"/>
        <v>48225281</v>
      </c>
      <c r="J72" s="2">
        <f t="shared" si="10"/>
        <v>50443643</v>
      </c>
      <c r="K72" s="2">
        <f t="shared" si="10"/>
        <v>52764054</v>
      </c>
    </row>
    <row r="73" spans="1:11" ht="12.75" hidden="1">
      <c r="A73" s="2" t="s">
        <v>114</v>
      </c>
      <c r="B73" s="2">
        <f>+B74</f>
        <v>3198366.999999998</v>
      </c>
      <c r="C73" s="2">
        <f aca="true" t="shared" si="11" ref="C73:K73">+(C78+C80+C81+C82)-(B78+B80+B81+B82)</f>
        <v>-3527991</v>
      </c>
      <c r="D73" s="2">
        <f t="shared" si="11"/>
        <v>13645898</v>
      </c>
      <c r="E73" s="2">
        <f t="shared" si="11"/>
        <v>-9538361</v>
      </c>
      <c r="F73" s="2">
        <f>+(F78+F80+F81+F82)-(D78+D80+D81+D82)</f>
        <v>-4637277</v>
      </c>
      <c r="G73" s="2">
        <f>+(G78+G80+G81+G82)-(D78+D80+D81+D82)</f>
        <v>-4637277</v>
      </c>
      <c r="H73" s="2">
        <f>+(H78+H80+H81+H82)-(D78+D80+D81+D82)</f>
        <v>2358788</v>
      </c>
      <c r="I73" s="2">
        <f>+(I78+I80+I81+I82)-(E78+E80+E81+E82)</f>
        <v>-419831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115</v>
      </c>
      <c r="B74" s="2">
        <f>+TREND(C74:E74)</f>
        <v>3198366.999999998</v>
      </c>
      <c r="C74" s="2">
        <f>+C73</f>
        <v>-3527991</v>
      </c>
      <c r="D74" s="2">
        <f aca="true" t="shared" si="12" ref="D74:K74">+D73</f>
        <v>13645898</v>
      </c>
      <c r="E74" s="2">
        <f t="shared" si="12"/>
        <v>-9538361</v>
      </c>
      <c r="F74" s="2">
        <f t="shared" si="12"/>
        <v>-4637277</v>
      </c>
      <c r="G74" s="2">
        <f t="shared" si="12"/>
        <v>-4637277</v>
      </c>
      <c r="H74" s="2">
        <f t="shared" si="12"/>
        <v>2358788</v>
      </c>
      <c r="I74" s="2">
        <f t="shared" si="12"/>
        <v>-419831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116</v>
      </c>
      <c r="B75" s="2">
        <f>+B84-(((B80+B81+B78)*B70)-B79)</f>
        <v>8958464.292266604</v>
      </c>
      <c r="C75" s="2">
        <f aca="true" t="shared" si="13" ref="C75:K75">+C84-(((C80+C81+C78)*C70)-C79)</f>
        <v>-2256675</v>
      </c>
      <c r="D75" s="2">
        <f t="shared" si="13"/>
        <v>-7412573.249706028</v>
      </c>
      <c r="E75" s="2">
        <f t="shared" si="13"/>
        <v>9184431</v>
      </c>
      <c r="F75" s="2">
        <f t="shared" si="13"/>
        <v>17789934</v>
      </c>
      <c r="G75" s="2">
        <f t="shared" si="13"/>
        <v>17789934</v>
      </c>
      <c r="H75" s="2">
        <f t="shared" si="13"/>
        <v>23725472.795269113</v>
      </c>
      <c r="I75" s="2">
        <f t="shared" si="13"/>
        <v>17836593</v>
      </c>
      <c r="J75" s="2">
        <f t="shared" si="13"/>
        <v>18903927</v>
      </c>
      <c r="K75" s="2">
        <f t="shared" si="13"/>
        <v>20104794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30550319</v>
      </c>
      <c r="C77" s="3">
        <v>-777173</v>
      </c>
      <c r="D77" s="3">
        <v>29382903</v>
      </c>
      <c r="E77" s="3">
        <v>41365605</v>
      </c>
      <c r="F77" s="3">
        <v>39331049</v>
      </c>
      <c r="G77" s="3">
        <v>39331049</v>
      </c>
      <c r="H77" s="3">
        <v>36407623</v>
      </c>
      <c r="I77" s="3">
        <v>48225281</v>
      </c>
      <c r="J77" s="3">
        <v>50443643</v>
      </c>
      <c r="K77" s="3">
        <v>52764054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13082691</v>
      </c>
      <c r="C79" s="3">
        <v>-2712473</v>
      </c>
      <c r="D79" s="3">
        <v>-7861105</v>
      </c>
      <c r="E79" s="3">
        <v>9184431</v>
      </c>
      <c r="F79" s="3">
        <v>17789934</v>
      </c>
      <c r="G79" s="3">
        <v>17789934</v>
      </c>
      <c r="H79" s="3">
        <v>23729994</v>
      </c>
      <c r="I79" s="3">
        <v>15188212</v>
      </c>
      <c r="J79" s="3">
        <v>15961650</v>
      </c>
      <c r="K79" s="3">
        <v>17089654</v>
      </c>
    </row>
    <row r="80" spans="1:11" ht="12.75" hidden="1">
      <c r="A80" s="1" t="s">
        <v>69</v>
      </c>
      <c r="B80" s="3">
        <v>2859444</v>
      </c>
      <c r="C80" s="3">
        <v>326926</v>
      </c>
      <c r="D80" s="3">
        <v>10226270</v>
      </c>
      <c r="E80" s="3">
        <v>4434463</v>
      </c>
      <c r="F80" s="3">
        <v>9335547</v>
      </c>
      <c r="G80" s="3">
        <v>9335547</v>
      </c>
      <c r="H80" s="3">
        <v>17786847</v>
      </c>
      <c r="I80" s="3">
        <v>4014632</v>
      </c>
      <c r="J80" s="3">
        <v>4014632</v>
      </c>
      <c r="K80" s="3">
        <v>4014632</v>
      </c>
    </row>
    <row r="81" spans="1:11" ht="12.75" hidden="1">
      <c r="A81" s="1" t="s">
        <v>70</v>
      </c>
      <c r="B81" s="3">
        <v>994327</v>
      </c>
      <c r="C81" s="3">
        <v>0</v>
      </c>
      <c r="D81" s="3">
        <v>3746554</v>
      </c>
      <c r="E81" s="3">
        <v>0</v>
      </c>
      <c r="F81" s="3">
        <v>0</v>
      </c>
      <c r="G81" s="3">
        <v>0</v>
      </c>
      <c r="H81" s="3">
        <v>-1455235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1146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32694325</v>
      </c>
      <c r="C83" s="3">
        <v>0</v>
      </c>
      <c r="D83" s="3">
        <v>13728</v>
      </c>
      <c r="E83" s="3">
        <v>0</v>
      </c>
      <c r="F83" s="3">
        <v>0</v>
      </c>
      <c r="G83" s="3">
        <v>0</v>
      </c>
      <c r="H83" s="3">
        <v>10079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455798</v>
      </c>
      <c r="D84" s="3">
        <v>455060</v>
      </c>
      <c r="E84" s="3">
        <v>0</v>
      </c>
      <c r="F84" s="3">
        <v>0</v>
      </c>
      <c r="G84" s="3">
        <v>0</v>
      </c>
      <c r="H84" s="3">
        <v>0</v>
      </c>
      <c r="I84" s="3">
        <v>2648381</v>
      </c>
      <c r="J84" s="3">
        <v>2942277</v>
      </c>
      <c r="K84" s="3">
        <v>3015140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42273194</v>
      </c>
      <c r="C5" s="6">
        <v>0</v>
      </c>
      <c r="D5" s="23">
        <v>47470760</v>
      </c>
      <c r="E5" s="24">
        <v>48299939</v>
      </c>
      <c r="F5" s="6">
        <v>43233960</v>
      </c>
      <c r="G5" s="25">
        <v>43233960</v>
      </c>
      <c r="H5" s="26">
        <v>51321994</v>
      </c>
      <c r="I5" s="24">
        <v>45289566</v>
      </c>
      <c r="J5" s="6">
        <v>49407905</v>
      </c>
      <c r="K5" s="25">
        <v>51680670</v>
      </c>
    </row>
    <row r="6" spans="1:11" ht="13.5">
      <c r="A6" s="22" t="s">
        <v>19</v>
      </c>
      <c r="B6" s="6">
        <v>117911693</v>
      </c>
      <c r="C6" s="6">
        <v>-94769</v>
      </c>
      <c r="D6" s="23">
        <v>133180217</v>
      </c>
      <c r="E6" s="24">
        <v>156784850</v>
      </c>
      <c r="F6" s="6">
        <v>156804850</v>
      </c>
      <c r="G6" s="25">
        <v>156804850</v>
      </c>
      <c r="H6" s="26">
        <v>141167272</v>
      </c>
      <c r="I6" s="24">
        <v>167133411</v>
      </c>
      <c r="J6" s="6">
        <v>171398674</v>
      </c>
      <c r="K6" s="25">
        <v>179283012</v>
      </c>
    </row>
    <row r="7" spans="1:11" ht="13.5">
      <c r="A7" s="22" t="s">
        <v>20</v>
      </c>
      <c r="B7" s="6">
        <v>1107092</v>
      </c>
      <c r="C7" s="6">
        <v>0</v>
      </c>
      <c r="D7" s="23">
        <v>1765200</v>
      </c>
      <c r="E7" s="24">
        <v>1315409</v>
      </c>
      <c r="F7" s="6">
        <v>1315409</v>
      </c>
      <c r="G7" s="25">
        <v>1315409</v>
      </c>
      <c r="H7" s="26">
        <v>1170762</v>
      </c>
      <c r="I7" s="24">
        <v>1374605</v>
      </c>
      <c r="J7" s="6">
        <v>1437837</v>
      </c>
      <c r="K7" s="25">
        <v>1503977</v>
      </c>
    </row>
    <row r="8" spans="1:11" ht="13.5">
      <c r="A8" s="22" t="s">
        <v>21</v>
      </c>
      <c r="B8" s="6">
        <v>42999228</v>
      </c>
      <c r="C8" s="6">
        <v>0</v>
      </c>
      <c r="D8" s="23">
        <v>47927000</v>
      </c>
      <c r="E8" s="24">
        <v>60008347</v>
      </c>
      <c r="F8" s="6">
        <v>59538608</v>
      </c>
      <c r="G8" s="25">
        <v>59538608</v>
      </c>
      <c r="H8" s="26">
        <v>54519888</v>
      </c>
      <c r="I8" s="24">
        <v>58663696</v>
      </c>
      <c r="J8" s="6">
        <v>60326913</v>
      </c>
      <c r="K8" s="25">
        <v>64238086</v>
      </c>
    </row>
    <row r="9" spans="1:11" ht="13.5">
      <c r="A9" s="22" t="s">
        <v>22</v>
      </c>
      <c r="B9" s="6">
        <v>13441509</v>
      </c>
      <c r="C9" s="6">
        <v>0</v>
      </c>
      <c r="D9" s="23">
        <v>16315093</v>
      </c>
      <c r="E9" s="24">
        <v>13904655</v>
      </c>
      <c r="F9" s="6">
        <v>13812378</v>
      </c>
      <c r="G9" s="25">
        <v>13812378</v>
      </c>
      <c r="H9" s="26">
        <v>18282253</v>
      </c>
      <c r="I9" s="24">
        <v>12352069</v>
      </c>
      <c r="J9" s="6">
        <v>12919248</v>
      </c>
      <c r="K9" s="25">
        <v>13513531</v>
      </c>
    </row>
    <row r="10" spans="1:11" ht="25.5">
      <c r="A10" s="27" t="s">
        <v>106</v>
      </c>
      <c r="B10" s="28">
        <f>SUM(B5:B9)</f>
        <v>217732716</v>
      </c>
      <c r="C10" s="29">
        <f aca="true" t="shared" si="0" ref="C10:K10">SUM(C5:C9)</f>
        <v>-94769</v>
      </c>
      <c r="D10" s="30">
        <f t="shared" si="0"/>
        <v>246658270</v>
      </c>
      <c r="E10" s="28">
        <f t="shared" si="0"/>
        <v>280313200</v>
      </c>
      <c r="F10" s="29">
        <f t="shared" si="0"/>
        <v>274705205</v>
      </c>
      <c r="G10" s="31">
        <f t="shared" si="0"/>
        <v>274705205</v>
      </c>
      <c r="H10" s="32">
        <f t="shared" si="0"/>
        <v>266462169</v>
      </c>
      <c r="I10" s="28">
        <f t="shared" si="0"/>
        <v>284813347</v>
      </c>
      <c r="J10" s="29">
        <f t="shared" si="0"/>
        <v>295490577</v>
      </c>
      <c r="K10" s="31">
        <f t="shared" si="0"/>
        <v>310219276</v>
      </c>
    </row>
    <row r="11" spans="1:11" ht="13.5">
      <c r="A11" s="22" t="s">
        <v>23</v>
      </c>
      <c r="B11" s="6">
        <v>79844236</v>
      </c>
      <c r="C11" s="6">
        <v>0</v>
      </c>
      <c r="D11" s="23">
        <v>82624334</v>
      </c>
      <c r="E11" s="24">
        <v>95623016</v>
      </c>
      <c r="F11" s="6">
        <v>95773186</v>
      </c>
      <c r="G11" s="25">
        <v>95773186</v>
      </c>
      <c r="H11" s="26">
        <v>92668976</v>
      </c>
      <c r="I11" s="24">
        <v>99403274</v>
      </c>
      <c r="J11" s="6">
        <v>104686802</v>
      </c>
      <c r="K11" s="25">
        <v>109502396</v>
      </c>
    </row>
    <row r="12" spans="1:11" ht="13.5">
      <c r="A12" s="22" t="s">
        <v>24</v>
      </c>
      <c r="B12" s="6">
        <v>5169899</v>
      </c>
      <c r="C12" s="6">
        <v>0</v>
      </c>
      <c r="D12" s="23">
        <v>6334894</v>
      </c>
      <c r="E12" s="24">
        <v>6398904</v>
      </c>
      <c r="F12" s="6">
        <v>6235245</v>
      </c>
      <c r="G12" s="25">
        <v>6235245</v>
      </c>
      <c r="H12" s="26">
        <v>6765306</v>
      </c>
      <c r="I12" s="24">
        <v>6954328</v>
      </c>
      <c r="J12" s="6">
        <v>7274227</v>
      </c>
      <c r="K12" s="25">
        <v>7608839</v>
      </c>
    </row>
    <row r="13" spans="1:11" ht="13.5">
      <c r="A13" s="22" t="s">
        <v>107</v>
      </c>
      <c r="B13" s="6">
        <v>41149795</v>
      </c>
      <c r="C13" s="6">
        <v>307587</v>
      </c>
      <c r="D13" s="23">
        <v>0</v>
      </c>
      <c r="E13" s="24">
        <v>39424653</v>
      </c>
      <c r="F13" s="6">
        <v>39424653</v>
      </c>
      <c r="G13" s="25">
        <v>39424653</v>
      </c>
      <c r="H13" s="26">
        <v>0</v>
      </c>
      <c r="I13" s="24">
        <v>37802754</v>
      </c>
      <c r="J13" s="6">
        <v>38917814</v>
      </c>
      <c r="K13" s="25">
        <v>40644482</v>
      </c>
    </row>
    <row r="14" spans="1:11" ht="13.5">
      <c r="A14" s="22" t="s">
        <v>25</v>
      </c>
      <c r="B14" s="6">
        <v>5342755</v>
      </c>
      <c r="C14" s="6">
        <v>0</v>
      </c>
      <c r="D14" s="23">
        <v>10166226</v>
      </c>
      <c r="E14" s="24">
        <v>2556879</v>
      </c>
      <c r="F14" s="6">
        <v>2556879</v>
      </c>
      <c r="G14" s="25">
        <v>2556879</v>
      </c>
      <c r="H14" s="26">
        <v>11674615</v>
      </c>
      <c r="I14" s="24">
        <v>312817</v>
      </c>
      <c r="J14" s="6">
        <v>0</v>
      </c>
      <c r="K14" s="25">
        <v>0</v>
      </c>
    </row>
    <row r="15" spans="1:11" ht="13.5">
      <c r="A15" s="22" t="s">
        <v>26</v>
      </c>
      <c r="B15" s="6">
        <v>92127068</v>
      </c>
      <c r="C15" s="6">
        <v>41070</v>
      </c>
      <c r="D15" s="23">
        <v>104928450</v>
      </c>
      <c r="E15" s="24">
        <v>125045356</v>
      </c>
      <c r="F15" s="6">
        <v>112994996</v>
      </c>
      <c r="G15" s="25">
        <v>112994996</v>
      </c>
      <c r="H15" s="26">
        <v>98128806</v>
      </c>
      <c r="I15" s="24">
        <v>115896942</v>
      </c>
      <c r="J15" s="6">
        <v>136300167</v>
      </c>
      <c r="K15" s="25">
        <v>146836447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79273311</v>
      </c>
      <c r="C17" s="6">
        <v>138782</v>
      </c>
      <c r="D17" s="23">
        <v>39122991</v>
      </c>
      <c r="E17" s="24">
        <v>79243864</v>
      </c>
      <c r="F17" s="6">
        <v>67678742</v>
      </c>
      <c r="G17" s="25">
        <v>67678742</v>
      </c>
      <c r="H17" s="26">
        <v>41165253</v>
      </c>
      <c r="I17" s="24">
        <v>73651486</v>
      </c>
      <c r="J17" s="6">
        <v>75849551</v>
      </c>
      <c r="K17" s="25">
        <v>79336227</v>
      </c>
    </row>
    <row r="18" spans="1:11" ht="13.5">
      <c r="A18" s="33" t="s">
        <v>28</v>
      </c>
      <c r="B18" s="34">
        <f>SUM(B11:B17)</f>
        <v>302907064</v>
      </c>
      <c r="C18" s="35">
        <f aca="true" t="shared" si="1" ref="C18:K18">SUM(C11:C17)</f>
        <v>487439</v>
      </c>
      <c r="D18" s="36">
        <f t="shared" si="1"/>
        <v>243176895</v>
      </c>
      <c r="E18" s="34">
        <f t="shared" si="1"/>
        <v>348292672</v>
      </c>
      <c r="F18" s="35">
        <f t="shared" si="1"/>
        <v>324663701</v>
      </c>
      <c r="G18" s="37">
        <f t="shared" si="1"/>
        <v>324663701</v>
      </c>
      <c r="H18" s="38">
        <f t="shared" si="1"/>
        <v>250402956</v>
      </c>
      <c r="I18" s="34">
        <f t="shared" si="1"/>
        <v>334021601</v>
      </c>
      <c r="J18" s="35">
        <f t="shared" si="1"/>
        <v>363028561</v>
      </c>
      <c r="K18" s="37">
        <f t="shared" si="1"/>
        <v>383928391</v>
      </c>
    </row>
    <row r="19" spans="1:11" ht="13.5">
      <c r="A19" s="33" t="s">
        <v>29</v>
      </c>
      <c r="B19" s="39">
        <f>+B10-B18</f>
        <v>-85174348</v>
      </c>
      <c r="C19" s="40">
        <f aca="true" t="shared" si="2" ref="C19:K19">+C10-C18</f>
        <v>-582208</v>
      </c>
      <c r="D19" s="41">
        <f t="shared" si="2"/>
        <v>3481375</v>
      </c>
      <c r="E19" s="39">
        <f t="shared" si="2"/>
        <v>-67979472</v>
      </c>
      <c r="F19" s="40">
        <f t="shared" si="2"/>
        <v>-49958496</v>
      </c>
      <c r="G19" s="42">
        <f t="shared" si="2"/>
        <v>-49958496</v>
      </c>
      <c r="H19" s="43">
        <f t="shared" si="2"/>
        <v>16059213</v>
      </c>
      <c r="I19" s="39">
        <f t="shared" si="2"/>
        <v>-49208254</v>
      </c>
      <c r="J19" s="40">
        <f t="shared" si="2"/>
        <v>-67537984</v>
      </c>
      <c r="K19" s="42">
        <f t="shared" si="2"/>
        <v>-73709115</v>
      </c>
    </row>
    <row r="20" spans="1:11" ht="25.5">
      <c r="A20" s="44" t="s">
        <v>30</v>
      </c>
      <c r="B20" s="45">
        <v>13467939</v>
      </c>
      <c r="C20" s="46">
        <v>0</v>
      </c>
      <c r="D20" s="47">
        <v>0</v>
      </c>
      <c r="E20" s="45">
        <v>27535653</v>
      </c>
      <c r="F20" s="46">
        <v>26042392</v>
      </c>
      <c r="G20" s="48">
        <v>26042392</v>
      </c>
      <c r="H20" s="49">
        <v>6220545</v>
      </c>
      <c r="I20" s="45">
        <v>42851304</v>
      </c>
      <c r="J20" s="46">
        <v>19406087</v>
      </c>
      <c r="K20" s="48">
        <v>20973914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-71706409</v>
      </c>
      <c r="C22" s="58">
        <f aca="true" t="shared" si="3" ref="C22:K22">SUM(C19:C21)</f>
        <v>-582208</v>
      </c>
      <c r="D22" s="59">
        <f t="shared" si="3"/>
        <v>3481375</v>
      </c>
      <c r="E22" s="57">
        <f t="shared" si="3"/>
        <v>-40443819</v>
      </c>
      <c r="F22" s="58">
        <f t="shared" si="3"/>
        <v>-23916104</v>
      </c>
      <c r="G22" s="60">
        <f t="shared" si="3"/>
        <v>-23916104</v>
      </c>
      <c r="H22" s="61">
        <f t="shared" si="3"/>
        <v>22279758</v>
      </c>
      <c r="I22" s="57">
        <f t="shared" si="3"/>
        <v>-6356950</v>
      </c>
      <c r="J22" s="58">
        <f t="shared" si="3"/>
        <v>-48131897</v>
      </c>
      <c r="K22" s="60">
        <f t="shared" si="3"/>
        <v>-52735201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-71706409</v>
      </c>
      <c r="C24" s="40">
        <f aca="true" t="shared" si="4" ref="C24:K24">SUM(C22:C23)</f>
        <v>-582208</v>
      </c>
      <c r="D24" s="41">
        <f t="shared" si="4"/>
        <v>3481375</v>
      </c>
      <c r="E24" s="39">
        <f t="shared" si="4"/>
        <v>-40443819</v>
      </c>
      <c r="F24" s="40">
        <f t="shared" si="4"/>
        <v>-23916104</v>
      </c>
      <c r="G24" s="42">
        <f t="shared" si="4"/>
        <v>-23916104</v>
      </c>
      <c r="H24" s="43">
        <f t="shared" si="4"/>
        <v>22279758</v>
      </c>
      <c r="I24" s="39">
        <f t="shared" si="4"/>
        <v>-6356950</v>
      </c>
      <c r="J24" s="40">
        <f t="shared" si="4"/>
        <v>-48131897</v>
      </c>
      <c r="K24" s="42">
        <f t="shared" si="4"/>
        <v>-52735201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15988877</v>
      </c>
      <c r="C27" s="7">
        <v>-6566897</v>
      </c>
      <c r="D27" s="69">
        <v>28643189</v>
      </c>
      <c r="E27" s="70">
        <v>29008653</v>
      </c>
      <c r="F27" s="7">
        <v>27365391</v>
      </c>
      <c r="G27" s="71">
        <v>27365391</v>
      </c>
      <c r="H27" s="72">
        <v>9356202</v>
      </c>
      <c r="I27" s="70">
        <v>44251304</v>
      </c>
      <c r="J27" s="7">
        <v>19406087</v>
      </c>
      <c r="K27" s="71">
        <v>20973914</v>
      </c>
    </row>
    <row r="28" spans="1:11" ht="13.5">
      <c r="A28" s="73" t="s">
        <v>34</v>
      </c>
      <c r="B28" s="6">
        <v>15011241</v>
      </c>
      <c r="C28" s="6">
        <v>-1281964</v>
      </c>
      <c r="D28" s="23">
        <v>27259197</v>
      </c>
      <c r="E28" s="24">
        <v>27535653</v>
      </c>
      <c r="F28" s="6">
        <v>26042391</v>
      </c>
      <c r="G28" s="25">
        <v>26042391</v>
      </c>
      <c r="H28" s="26">
        <v>7731530</v>
      </c>
      <c r="I28" s="24">
        <v>42851304</v>
      </c>
      <c r="J28" s="6">
        <v>19406087</v>
      </c>
      <c r="K28" s="25">
        <v>20973914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977636</v>
      </c>
      <c r="C31" s="6">
        <v>0</v>
      </c>
      <c r="D31" s="23">
        <v>204834</v>
      </c>
      <c r="E31" s="24">
        <v>1473000</v>
      </c>
      <c r="F31" s="6">
        <v>1323000</v>
      </c>
      <c r="G31" s="25">
        <v>1323000</v>
      </c>
      <c r="H31" s="26">
        <v>445514</v>
      </c>
      <c r="I31" s="24">
        <v>1400000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15988877</v>
      </c>
      <c r="C32" s="7">
        <f aca="true" t="shared" si="5" ref="C32:K32">SUM(C28:C31)</f>
        <v>-1281964</v>
      </c>
      <c r="D32" s="69">
        <f t="shared" si="5"/>
        <v>27464031</v>
      </c>
      <c r="E32" s="70">
        <f t="shared" si="5"/>
        <v>29008653</v>
      </c>
      <c r="F32" s="7">
        <f t="shared" si="5"/>
        <v>27365391</v>
      </c>
      <c r="G32" s="71">
        <f t="shared" si="5"/>
        <v>27365391</v>
      </c>
      <c r="H32" s="72">
        <f t="shared" si="5"/>
        <v>8177044</v>
      </c>
      <c r="I32" s="70">
        <f t="shared" si="5"/>
        <v>44251304</v>
      </c>
      <c r="J32" s="7">
        <f t="shared" si="5"/>
        <v>19406087</v>
      </c>
      <c r="K32" s="71">
        <f t="shared" si="5"/>
        <v>20973914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65597939</v>
      </c>
      <c r="C35" s="6">
        <v>-14001918</v>
      </c>
      <c r="D35" s="23">
        <v>125483713</v>
      </c>
      <c r="E35" s="24">
        <v>61578114</v>
      </c>
      <c r="F35" s="6">
        <v>49264069</v>
      </c>
      <c r="G35" s="25">
        <v>49264069</v>
      </c>
      <c r="H35" s="26">
        <v>160295026</v>
      </c>
      <c r="I35" s="24">
        <v>86643943</v>
      </c>
      <c r="J35" s="6">
        <v>89031571</v>
      </c>
      <c r="K35" s="25">
        <v>92317540</v>
      </c>
    </row>
    <row r="36" spans="1:11" ht="13.5">
      <c r="A36" s="22" t="s">
        <v>40</v>
      </c>
      <c r="B36" s="6">
        <v>773785629</v>
      </c>
      <c r="C36" s="6">
        <v>-7145994</v>
      </c>
      <c r="D36" s="23">
        <v>781822193</v>
      </c>
      <c r="E36" s="24">
        <v>763574317</v>
      </c>
      <c r="F36" s="6">
        <v>768930996</v>
      </c>
      <c r="G36" s="25">
        <v>768930996</v>
      </c>
      <c r="H36" s="26">
        <v>794239130</v>
      </c>
      <c r="I36" s="24">
        <v>782503040</v>
      </c>
      <c r="J36" s="6">
        <v>762991313</v>
      </c>
      <c r="K36" s="25">
        <v>743320745</v>
      </c>
    </row>
    <row r="37" spans="1:11" ht="13.5">
      <c r="A37" s="22" t="s">
        <v>41</v>
      </c>
      <c r="B37" s="6">
        <v>220907774</v>
      </c>
      <c r="C37" s="6">
        <v>-771956</v>
      </c>
      <c r="D37" s="23">
        <v>325696087</v>
      </c>
      <c r="E37" s="24">
        <v>159257497</v>
      </c>
      <c r="F37" s="6">
        <v>254942315</v>
      </c>
      <c r="G37" s="25">
        <v>254942315</v>
      </c>
      <c r="H37" s="26">
        <v>381786091</v>
      </c>
      <c r="I37" s="24">
        <v>342903858</v>
      </c>
      <c r="J37" s="6">
        <v>369989002</v>
      </c>
      <c r="K37" s="25">
        <v>402291118</v>
      </c>
    </row>
    <row r="38" spans="1:11" ht="13.5">
      <c r="A38" s="22" t="s">
        <v>42</v>
      </c>
      <c r="B38" s="6">
        <v>38478420</v>
      </c>
      <c r="C38" s="6">
        <v>0</v>
      </c>
      <c r="D38" s="23">
        <v>49100341</v>
      </c>
      <c r="E38" s="24">
        <v>177179015</v>
      </c>
      <c r="F38" s="6">
        <v>46251000</v>
      </c>
      <c r="G38" s="25">
        <v>46251000</v>
      </c>
      <c r="H38" s="26">
        <v>73897584</v>
      </c>
      <c r="I38" s="24">
        <v>79742159</v>
      </c>
      <c r="J38" s="6">
        <v>83642098</v>
      </c>
      <c r="K38" s="25">
        <v>87690582</v>
      </c>
    </row>
    <row r="39" spans="1:11" ht="13.5">
      <c r="A39" s="22" t="s">
        <v>43</v>
      </c>
      <c r="B39" s="6">
        <v>579997374</v>
      </c>
      <c r="C39" s="6">
        <v>-19793750</v>
      </c>
      <c r="D39" s="23">
        <v>529028111</v>
      </c>
      <c r="E39" s="24">
        <v>488715920</v>
      </c>
      <c r="F39" s="6">
        <v>517001751</v>
      </c>
      <c r="G39" s="25">
        <v>517001751</v>
      </c>
      <c r="H39" s="26">
        <v>476570722</v>
      </c>
      <c r="I39" s="24">
        <v>446500966</v>
      </c>
      <c r="J39" s="6">
        <v>398391786</v>
      </c>
      <c r="K39" s="25">
        <v>345656587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11276089</v>
      </c>
      <c r="C42" s="6">
        <v>0</v>
      </c>
      <c r="D42" s="23">
        <v>-18638147</v>
      </c>
      <c r="E42" s="24">
        <v>-253164714</v>
      </c>
      <c r="F42" s="6">
        <v>0</v>
      </c>
      <c r="G42" s="25">
        <v>0</v>
      </c>
      <c r="H42" s="26">
        <v>351285843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-18533909</v>
      </c>
      <c r="C43" s="6">
        <v>0</v>
      </c>
      <c r="D43" s="23">
        <v>383334</v>
      </c>
      <c r="E43" s="24">
        <v>-2948282</v>
      </c>
      <c r="F43" s="6">
        <v>-2948282</v>
      </c>
      <c r="G43" s="25">
        <v>-2948282</v>
      </c>
      <c r="H43" s="26">
        <v>2184132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-439760</v>
      </c>
      <c r="C44" s="6">
        <v>0</v>
      </c>
      <c r="D44" s="23">
        <v>3651525</v>
      </c>
      <c r="E44" s="24">
        <v>4173861</v>
      </c>
      <c r="F44" s="6">
        <v>38160</v>
      </c>
      <c r="G44" s="25">
        <v>38160</v>
      </c>
      <c r="H44" s="26">
        <v>-366133</v>
      </c>
      <c r="I44" s="24">
        <v>62885</v>
      </c>
      <c r="J44" s="6">
        <v>65778</v>
      </c>
      <c r="K44" s="25">
        <v>68804</v>
      </c>
    </row>
    <row r="45" spans="1:11" ht="13.5">
      <c r="A45" s="33" t="s">
        <v>48</v>
      </c>
      <c r="B45" s="7">
        <v>11320596</v>
      </c>
      <c r="C45" s="7">
        <v>0</v>
      </c>
      <c r="D45" s="69">
        <v>7228100</v>
      </c>
      <c r="E45" s="70">
        <v>-248495280</v>
      </c>
      <c r="F45" s="7">
        <v>3959071</v>
      </c>
      <c r="G45" s="71">
        <v>3959071</v>
      </c>
      <c r="H45" s="72">
        <v>383002247</v>
      </c>
      <c r="I45" s="70">
        <v>361323</v>
      </c>
      <c r="J45" s="7">
        <v>402020</v>
      </c>
      <c r="K45" s="71">
        <v>915770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11293589</v>
      </c>
      <c r="C48" s="6">
        <v>0</v>
      </c>
      <c r="D48" s="23">
        <v>29414899</v>
      </c>
      <c r="E48" s="24">
        <v>3443855</v>
      </c>
      <c r="F48" s="6">
        <v>6869193</v>
      </c>
      <c r="G48" s="25">
        <v>6869193</v>
      </c>
      <c r="H48" s="26">
        <v>39398969</v>
      </c>
      <c r="I48" s="24">
        <v>298438</v>
      </c>
      <c r="J48" s="6">
        <v>336242</v>
      </c>
      <c r="K48" s="25">
        <v>846966</v>
      </c>
    </row>
    <row r="49" spans="1:11" ht="13.5">
      <c r="A49" s="22" t="s">
        <v>51</v>
      </c>
      <c r="B49" s="6">
        <f>+B75</f>
        <v>187605218.61025077</v>
      </c>
      <c r="C49" s="6">
        <f aca="true" t="shared" si="6" ref="C49:K49">+C75</f>
        <v>-771956</v>
      </c>
      <c r="D49" s="23">
        <f t="shared" si="6"/>
        <v>307160049.1937083</v>
      </c>
      <c r="E49" s="24">
        <f t="shared" si="6"/>
        <v>126751212</v>
      </c>
      <c r="F49" s="6">
        <f t="shared" si="6"/>
        <v>251368315</v>
      </c>
      <c r="G49" s="25">
        <f t="shared" si="6"/>
        <v>251368315</v>
      </c>
      <c r="H49" s="26">
        <f t="shared" si="6"/>
        <v>173477944.42667004</v>
      </c>
      <c r="I49" s="24">
        <f t="shared" si="6"/>
        <v>330157739</v>
      </c>
      <c r="J49" s="6">
        <f t="shared" si="6"/>
        <v>356493307</v>
      </c>
      <c r="K49" s="25">
        <f t="shared" si="6"/>
        <v>388730203</v>
      </c>
    </row>
    <row r="50" spans="1:11" ht="13.5">
      <c r="A50" s="33" t="s">
        <v>52</v>
      </c>
      <c r="B50" s="7">
        <f>+B48-B49</f>
        <v>-176311629.61025077</v>
      </c>
      <c r="C50" s="7">
        <f aca="true" t="shared" si="7" ref="C50:K50">+C48-C49</f>
        <v>771956</v>
      </c>
      <c r="D50" s="69">
        <f t="shared" si="7"/>
        <v>-277745150.1937083</v>
      </c>
      <c r="E50" s="70">
        <f t="shared" si="7"/>
        <v>-123307357</v>
      </c>
      <c r="F50" s="7">
        <f t="shared" si="7"/>
        <v>-244499122</v>
      </c>
      <c r="G50" s="71">
        <f t="shared" si="7"/>
        <v>-244499122</v>
      </c>
      <c r="H50" s="72">
        <f t="shared" si="7"/>
        <v>-134078975.42667004</v>
      </c>
      <c r="I50" s="70">
        <f t="shared" si="7"/>
        <v>-329859301</v>
      </c>
      <c r="J50" s="7">
        <f t="shared" si="7"/>
        <v>-356157065</v>
      </c>
      <c r="K50" s="71">
        <f t="shared" si="7"/>
        <v>-387883237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773392627</v>
      </c>
      <c r="C53" s="6">
        <v>-7145994</v>
      </c>
      <c r="D53" s="23">
        <v>784770475</v>
      </c>
      <c r="E53" s="24">
        <v>763574317</v>
      </c>
      <c r="F53" s="6">
        <v>768930996</v>
      </c>
      <c r="G53" s="25">
        <v>768930996</v>
      </c>
      <c r="H53" s="26">
        <v>796431154</v>
      </c>
      <c r="I53" s="24">
        <v>782503040</v>
      </c>
      <c r="J53" s="6">
        <v>762991313</v>
      </c>
      <c r="K53" s="25">
        <v>743320745</v>
      </c>
    </row>
    <row r="54" spans="1:11" ht="13.5">
      <c r="A54" s="22" t="s">
        <v>55</v>
      </c>
      <c r="B54" s="6">
        <v>41149795</v>
      </c>
      <c r="C54" s="6">
        <v>0</v>
      </c>
      <c r="D54" s="23">
        <v>0</v>
      </c>
      <c r="E54" s="24">
        <v>39424653</v>
      </c>
      <c r="F54" s="6">
        <v>39424653</v>
      </c>
      <c r="G54" s="25">
        <v>39424653</v>
      </c>
      <c r="H54" s="26">
        <v>0</v>
      </c>
      <c r="I54" s="24">
        <v>37802754</v>
      </c>
      <c r="J54" s="6">
        <v>38917814</v>
      </c>
      <c r="K54" s="25">
        <v>40644482</v>
      </c>
    </row>
    <row r="55" spans="1:11" ht="13.5">
      <c r="A55" s="22" t="s">
        <v>56</v>
      </c>
      <c r="B55" s="6">
        <v>0</v>
      </c>
      <c r="C55" s="6">
        <v>-1281964</v>
      </c>
      <c r="D55" s="23">
        <v>12343736</v>
      </c>
      <c r="E55" s="24">
        <v>0</v>
      </c>
      <c r="F55" s="6">
        <v>0</v>
      </c>
      <c r="G55" s="25">
        <v>0</v>
      </c>
      <c r="H55" s="26">
        <v>-111962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14574326</v>
      </c>
      <c r="C56" s="6">
        <v>147277</v>
      </c>
      <c r="D56" s="23">
        <v>11645811</v>
      </c>
      <c r="E56" s="24">
        <v>19300455</v>
      </c>
      <c r="F56" s="6">
        <v>13951068</v>
      </c>
      <c r="G56" s="25">
        <v>13951068</v>
      </c>
      <c r="H56" s="26">
        <v>9344778</v>
      </c>
      <c r="I56" s="24">
        <v>14859769</v>
      </c>
      <c r="J56" s="6">
        <v>15406376</v>
      </c>
      <c r="K56" s="25">
        <v>16115070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16086498</v>
      </c>
      <c r="E59" s="24">
        <v>17301850</v>
      </c>
      <c r="F59" s="6">
        <v>17301850</v>
      </c>
      <c r="G59" s="25">
        <v>17301850</v>
      </c>
      <c r="H59" s="26">
        <v>17301850</v>
      </c>
      <c r="I59" s="24">
        <v>18249531</v>
      </c>
      <c r="J59" s="6">
        <v>18912134</v>
      </c>
      <c r="K59" s="25">
        <v>19782092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17</v>
      </c>
      <c r="F63" s="98">
        <v>17</v>
      </c>
      <c r="G63" s="99">
        <v>17</v>
      </c>
      <c r="H63" s="100">
        <v>0</v>
      </c>
      <c r="I63" s="97">
        <v>15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12042</v>
      </c>
      <c r="F65" s="98">
        <v>12042</v>
      </c>
      <c r="G65" s="99">
        <v>12042</v>
      </c>
      <c r="H65" s="100">
        <v>0</v>
      </c>
      <c r="I65" s="97">
        <v>12044</v>
      </c>
      <c r="J65" s="98">
        <v>12164</v>
      </c>
      <c r="K65" s="99">
        <v>12286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0.9014565104105746</v>
      </c>
      <c r="C70" s="5">
        <f aca="true" t="shared" si="8" ref="C70:K70">IF(ISERROR(C71/C72),0,(C71/C72))</f>
        <v>0</v>
      </c>
      <c r="D70" s="5">
        <f t="shared" si="8"/>
        <v>0.0006600178420707386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1.7642432191350736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150555406</v>
      </c>
      <c r="C71" s="2">
        <f aca="true" t="shared" si="9" ref="C71:K71">+C83</f>
        <v>0</v>
      </c>
      <c r="D71" s="2">
        <f t="shared" si="9"/>
        <v>126415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350939124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167013499</v>
      </c>
      <c r="C72" s="2">
        <f aca="true" t="shared" si="10" ref="C72:K72">+C77</f>
        <v>-94769</v>
      </c>
      <c r="D72" s="2">
        <f t="shared" si="10"/>
        <v>191532701</v>
      </c>
      <c r="E72" s="2">
        <f t="shared" si="10"/>
        <v>211586897</v>
      </c>
      <c r="F72" s="2">
        <f t="shared" si="10"/>
        <v>206448641</v>
      </c>
      <c r="G72" s="2">
        <f t="shared" si="10"/>
        <v>206448641</v>
      </c>
      <c r="H72" s="2">
        <f t="shared" si="10"/>
        <v>198917655</v>
      </c>
      <c r="I72" s="2">
        <f t="shared" si="10"/>
        <v>219094990</v>
      </c>
      <c r="J72" s="2">
        <f t="shared" si="10"/>
        <v>227784489</v>
      </c>
      <c r="K72" s="2">
        <f t="shared" si="10"/>
        <v>238262574</v>
      </c>
    </row>
    <row r="73" spans="1:11" ht="12.75" hidden="1">
      <c r="A73" s="2" t="s">
        <v>114</v>
      </c>
      <c r="B73" s="2">
        <f>+B74</f>
        <v>9178115.333333334</v>
      </c>
      <c r="C73" s="2">
        <f aca="true" t="shared" si="11" ref="C73:K73">+(C78+C80+C81+C82)-(B78+B80+B81+B82)</f>
        <v>-23264997</v>
      </c>
      <c r="D73" s="2">
        <f t="shared" si="11"/>
        <v>66146115</v>
      </c>
      <c r="E73" s="2">
        <f t="shared" si="11"/>
        <v>-39101447</v>
      </c>
      <c r="F73" s="2">
        <f>+(F78+F80+F81+F82)-(D78+D80+D81+D82)</f>
        <v>-54639901</v>
      </c>
      <c r="G73" s="2">
        <f>+(G78+G80+G81+G82)-(D78+D80+D81+D82)</f>
        <v>-54639901</v>
      </c>
      <c r="H73" s="2">
        <f>+(H78+H80+H81+H82)-(D78+D80+D81+D82)</f>
        <v>24933676</v>
      </c>
      <c r="I73" s="2">
        <f>+(I78+I80+I81+I82)-(E78+E80+E81+E82)</f>
        <v>28170922</v>
      </c>
      <c r="J73" s="2">
        <f t="shared" si="11"/>
        <v>2301217</v>
      </c>
      <c r="K73" s="2">
        <f t="shared" si="11"/>
        <v>2724402</v>
      </c>
    </row>
    <row r="74" spans="1:11" ht="12.75" hidden="1">
      <c r="A74" s="2" t="s">
        <v>115</v>
      </c>
      <c r="B74" s="2">
        <f>+TREND(C74:E74)</f>
        <v>9178115.333333334</v>
      </c>
      <c r="C74" s="2">
        <f>+C73</f>
        <v>-23264997</v>
      </c>
      <c r="D74" s="2">
        <f aca="true" t="shared" si="12" ref="D74:K74">+D73</f>
        <v>66146115</v>
      </c>
      <c r="E74" s="2">
        <f t="shared" si="12"/>
        <v>-39101447</v>
      </c>
      <c r="F74" s="2">
        <f t="shared" si="12"/>
        <v>-54639901</v>
      </c>
      <c r="G74" s="2">
        <f t="shared" si="12"/>
        <v>-54639901</v>
      </c>
      <c r="H74" s="2">
        <f t="shared" si="12"/>
        <v>24933676</v>
      </c>
      <c r="I74" s="2">
        <f t="shared" si="12"/>
        <v>28170922</v>
      </c>
      <c r="J74" s="2">
        <f t="shared" si="12"/>
        <v>2301217</v>
      </c>
      <c r="K74" s="2">
        <f t="shared" si="12"/>
        <v>2724402</v>
      </c>
    </row>
    <row r="75" spans="1:11" ht="12.75" hidden="1">
      <c r="A75" s="2" t="s">
        <v>116</v>
      </c>
      <c r="B75" s="2">
        <f>+B84-(((B80+B81+B78)*B70)-B79)</f>
        <v>187605218.61025077</v>
      </c>
      <c r="C75" s="2">
        <f aca="true" t="shared" si="13" ref="C75:K75">+C84-(((C80+C81+C78)*C70)-C79)</f>
        <v>-771956</v>
      </c>
      <c r="D75" s="2">
        <f t="shared" si="13"/>
        <v>307160049.1937083</v>
      </c>
      <c r="E75" s="2">
        <f t="shared" si="13"/>
        <v>126751212</v>
      </c>
      <c r="F75" s="2">
        <f t="shared" si="13"/>
        <v>251368315</v>
      </c>
      <c r="G75" s="2">
        <f t="shared" si="13"/>
        <v>251368315</v>
      </c>
      <c r="H75" s="2">
        <f t="shared" si="13"/>
        <v>173477944.42667004</v>
      </c>
      <c r="I75" s="2">
        <f t="shared" si="13"/>
        <v>330157739</v>
      </c>
      <c r="J75" s="2">
        <f t="shared" si="13"/>
        <v>356493307</v>
      </c>
      <c r="K75" s="2">
        <f t="shared" si="13"/>
        <v>388730203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167013499</v>
      </c>
      <c r="C77" s="3">
        <v>-94769</v>
      </c>
      <c r="D77" s="3">
        <v>191532701</v>
      </c>
      <c r="E77" s="3">
        <v>211586897</v>
      </c>
      <c r="F77" s="3">
        <v>206448641</v>
      </c>
      <c r="G77" s="3">
        <v>206448641</v>
      </c>
      <c r="H77" s="3">
        <v>198917655</v>
      </c>
      <c r="I77" s="3">
        <v>219094990</v>
      </c>
      <c r="J77" s="3">
        <v>227784489</v>
      </c>
      <c r="K77" s="3">
        <v>238262574</v>
      </c>
    </row>
    <row r="78" spans="1:11" ht="12.75" hidden="1">
      <c r="A78" s="1" t="s">
        <v>67</v>
      </c>
      <c r="B78" s="3">
        <v>0</v>
      </c>
      <c r="C78" s="3">
        <v>0</v>
      </c>
      <c r="D78" s="3">
        <v>-2948282</v>
      </c>
      <c r="E78" s="3">
        <v>0</v>
      </c>
      <c r="F78" s="3">
        <v>0</v>
      </c>
      <c r="G78" s="3">
        <v>0</v>
      </c>
      <c r="H78" s="3">
        <v>-2192024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208489084</v>
      </c>
      <c r="C79" s="3">
        <v>-771956</v>
      </c>
      <c r="D79" s="3">
        <v>307203642</v>
      </c>
      <c r="E79" s="3">
        <v>126751212</v>
      </c>
      <c r="F79" s="3">
        <v>246381315</v>
      </c>
      <c r="G79" s="3">
        <v>246381315</v>
      </c>
      <c r="H79" s="3">
        <v>329004610</v>
      </c>
      <c r="I79" s="3">
        <v>330157739</v>
      </c>
      <c r="J79" s="3">
        <v>356493307</v>
      </c>
      <c r="K79" s="3">
        <v>388730203</v>
      </c>
    </row>
    <row r="80" spans="1:11" ht="12.75" hidden="1">
      <c r="A80" s="1" t="s">
        <v>69</v>
      </c>
      <c r="B80" s="3">
        <v>11613898</v>
      </c>
      <c r="C80" s="3">
        <v>0</v>
      </c>
      <c r="D80" s="3">
        <v>52956897</v>
      </c>
      <c r="E80" s="3">
        <v>11953233</v>
      </c>
      <c r="F80" s="3">
        <v>6709020</v>
      </c>
      <c r="G80" s="3">
        <v>6709020</v>
      </c>
      <c r="H80" s="3">
        <v>75200620</v>
      </c>
      <c r="I80" s="3">
        <v>32061126</v>
      </c>
      <c r="J80" s="3">
        <v>33301755</v>
      </c>
      <c r="K80" s="3">
        <v>34916782</v>
      </c>
    </row>
    <row r="81" spans="1:11" ht="12.75" hidden="1">
      <c r="A81" s="1" t="s">
        <v>70</v>
      </c>
      <c r="B81" s="3">
        <v>11552905</v>
      </c>
      <c r="C81" s="3">
        <v>-98194</v>
      </c>
      <c r="D81" s="3">
        <v>16039306</v>
      </c>
      <c r="E81" s="3">
        <v>14993241</v>
      </c>
      <c r="F81" s="3">
        <v>4699000</v>
      </c>
      <c r="G81" s="3">
        <v>4699000</v>
      </c>
      <c r="H81" s="3">
        <v>17973001</v>
      </c>
      <c r="I81" s="3">
        <v>23056270</v>
      </c>
      <c r="J81" s="3">
        <v>24116858</v>
      </c>
      <c r="K81" s="3">
        <v>25226233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150555406</v>
      </c>
      <c r="C83" s="3">
        <v>0</v>
      </c>
      <c r="D83" s="3">
        <v>126415</v>
      </c>
      <c r="E83" s="3">
        <v>0</v>
      </c>
      <c r="F83" s="3">
        <v>0</v>
      </c>
      <c r="G83" s="3">
        <v>0</v>
      </c>
      <c r="H83" s="3">
        <v>350939124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4987000</v>
      </c>
      <c r="G84" s="3">
        <v>4987000</v>
      </c>
      <c r="H84" s="3">
        <v>4987000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5811564</v>
      </c>
      <c r="C5" s="6">
        <v>7649590</v>
      </c>
      <c r="D5" s="23">
        <v>8314144</v>
      </c>
      <c r="E5" s="24">
        <v>10389049</v>
      </c>
      <c r="F5" s="6">
        <v>11297000</v>
      </c>
      <c r="G5" s="25">
        <v>11297000</v>
      </c>
      <c r="H5" s="26">
        <v>22441075</v>
      </c>
      <c r="I5" s="24">
        <v>11788157</v>
      </c>
      <c r="J5" s="6">
        <v>12301908</v>
      </c>
      <c r="K5" s="25">
        <v>12867796</v>
      </c>
    </row>
    <row r="6" spans="1:11" ht="13.5">
      <c r="A6" s="22" t="s">
        <v>19</v>
      </c>
      <c r="B6" s="6">
        <v>13149152</v>
      </c>
      <c r="C6" s="6">
        <v>13488550</v>
      </c>
      <c r="D6" s="23">
        <v>13492241</v>
      </c>
      <c r="E6" s="24">
        <v>17640574</v>
      </c>
      <c r="F6" s="6">
        <v>17640574</v>
      </c>
      <c r="G6" s="25">
        <v>17640574</v>
      </c>
      <c r="H6" s="26">
        <v>18531999</v>
      </c>
      <c r="I6" s="24">
        <v>18452040</v>
      </c>
      <c r="J6" s="6">
        <v>19300834</v>
      </c>
      <c r="K6" s="25">
        <v>20188672</v>
      </c>
    </row>
    <row r="7" spans="1:11" ht="13.5">
      <c r="A7" s="22" t="s">
        <v>20</v>
      </c>
      <c r="B7" s="6">
        <v>885060</v>
      </c>
      <c r="C7" s="6">
        <v>793248</v>
      </c>
      <c r="D7" s="23">
        <v>412483</v>
      </c>
      <c r="E7" s="24">
        <v>11642</v>
      </c>
      <c r="F7" s="6">
        <v>153679</v>
      </c>
      <c r="G7" s="25">
        <v>153679</v>
      </c>
      <c r="H7" s="26">
        <v>41789</v>
      </c>
      <c r="I7" s="24">
        <v>160748</v>
      </c>
      <c r="J7" s="6">
        <v>168142</v>
      </c>
      <c r="K7" s="25">
        <v>175877</v>
      </c>
    </row>
    <row r="8" spans="1:11" ht="13.5">
      <c r="A8" s="22" t="s">
        <v>21</v>
      </c>
      <c r="B8" s="6">
        <v>114127944</v>
      </c>
      <c r="C8" s="6">
        <v>24698962</v>
      </c>
      <c r="D8" s="23">
        <v>28303144</v>
      </c>
      <c r="E8" s="24">
        <v>27283000</v>
      </c>
      <c r="F8" s="6">
        <v>27322000</v>
      </c>
      <c r="G8" s="25">
        <v>27322000</v>
      </c>
      <c r="H8" s="26">
        <v>22506045</v>
      </c>
      <c r="I8" s="24">
        <v>30079000</v>
      </c>
      <c r="J8" s="6">
        <v>31048000</v>
      </c>
      <c r="K8" s="25">
        <v>31535000</v>
      </c>
    </row>
    <row r="9" spans="1:11" ht="13.5">
      <c r="A9" s="22" t="s">
        <v>22</v>
      </c>
      <c r="B9" s="6">
        <v>8440242</v>
      </c>
      <c r="C9" s="6">
        <v>13204771</v>
      </c>
      <c r="D9" s="23">
        <v>11411245</v>
      </c>
      <c r="E9" s="24">
        <v>6577620</v>
      </c>
      <c r="F9" s="6">
        <v>6577620</v>
      </c>
      <c r="G9" s="25">
        <v>6577620</v>
      </c>
      <c r="H9" s="26">
        <v>8234617</v>
      </c>
      <c r="I9" s="24">
        <v>6648066</v>
      </c>
      <c r="J9" s="6">
        <v>6953880</v>
      </c>
      <c r="K9" s="25">
        <v>7273758</v>
      </c>
    </row>
    <row r="10" spans="1:11" ht="25.5">
      <c r="A10" s="27" t="s">
        <v>106</v>
      </c>
      <c r="B10" s="28">
        <f>SUM(B5:B9)</f>
        <v>142413962</v>
      </c>
      <c r="C10" s="29">
        <f aca="true" t="shared" si="0" ref="C10:K10">SUM(C5:C9)</f>
        <v>59835121</v>
      </c>
      <c r="D10" s="30">
        <f t="shared" si="0"/>
        <v>61933257</v>
      </c>
      <c r="E10" s="28">
        <f t="shared" si="0"/>
        <v>61901885</v>
      </c>
      <c r="F10" s="29">
        <f t="shared" si="0"/>
        <v>62990873</v>
      </c>
      <c r="G10" s="31">
        <f t="shared" si="0"/>
        <v>62990873</v>
      </c>
      <c r="H10" s="32">
        <f t="shared" si="0"/>
        <v>71755525</v>
      </c>
      <c r="I10" s="28">
        <f t="shared" si="0"/>
        <v>67128011</v>
      </c>
      <c r="J10" s="29">
        <f t="shared" si="0"/>
        <v>69772764</v>
      </c>
      <c r="K10" s="31">
        <f t="shared" si="0"/>
        <v>72041103</v>
      </c>
    </row>
    <row r="11" spans="1:11" ht="13.5">
      <c r="A11" s="22" t="s">
        <v>23</v>
      </c>
      <c r="B11" s="6">
        <v>20678162</v>
      </c>
      <c r="C11" s="6">
        <v>21076893</v>
      </c>
      <c r="D11" s="23">
        <v>23517612</v>
      </c>
      <c r="E11" s="24">
        <v>25329748</v>
      </c>
      <c r="F11" s="6">
        <v>24529889</v>
      </c>
      <c r="G11" s="25">
        <v>24529889</v>
      </c>
      <c r="H11" s="26">
        <v>28542868</v>
      </c>
      <c r="I11" s="24">
        <v>25450599</v>
      </c>
      <c r="J11" s="6">
        <v>27041262</v>
      </c>
      <c r="K11" s="25">
        <v>28731348</v>
      </c>
    </row>
    <row r="12" spans="1:11" ht="13.5">
      <c r="A12" s="22" t="s">
        <v>24</v>
      </c>
      <c r="B12" s="6">
        <v>2154343</v>
      </c>
      <c r="C12" s="6">
        <v>2410116</v>
      </c>
      <c r="D12" s="23">
        <v>2476180</v>
      </c>
      <c r="E12" s="24">
        <v>2765464</v>
      </c>
      <c r="F12" s="6">
        <v>2765464</v>
      </c>
      <c r="G12" s="25">
        <v>2765464</v>
      </c>
      <c r="H12" s="26">
        <v>2793758</v>
      </c>
      <c r="I12" s="24">
        <v>2938306</v>
      </c>
      <c r="J12" s="6">
        <v>3121949</v>
      </c>
      <c r="K12" s="25">
        <v>3317072</v>
      </c>
    </row>
    <row r="13" spans="1:11" ht="13.5">
      <c r="A13" s="22" t="s">
        <v>107</v>
      </c>
      <c r="B13" s="6">
        <v>14806846</v>
      </c>
      <c r="C13" s="6">
        <v>16279472</v>
      </c>
      <c r="D13" s="23">
        <v>17443426</v>
      </c>
      <c r="E13" s="24">
        <v>16859533</v>
      </c>
      <c r="F13" s="6">
        <v>16859533</v>
      </c>
      <c r="G13" s="25">
        <v>16859533</v>
      </c>
      <c r="H13" s="26">
        <v>134371</v>
      </c>
      <c r="I13" s="24">
        <v>12964982</v>
      </c>
      <c r="J13" s="6">
        <v>12915506</v>
      </c>
      <c r="K13" s="25">
        <v>12455060</v>
      </c>
    </row>
    <row r="14" spans="1:11" ht="13.5">
      <c r="A14" s="22" t="s">
        <v>25</v>
      </c>
      <c r="B14" s="6">
        <v>3331689</v>
      </c>
      <c r="C14" s="6">
        <v>3428083</v>
      </c>
      <c r="D14" s="23">
        <v>3574966</v>
      </c>
      <c r="E14" s="24">
        <v>1454876</v>
      </c>
      <c r="F14" s="6">
        <v>1454876</v>
      </c>
      <c r="G14" s="25">
        <v>1454876</v>
      </c>
      <c r="H14" s="26">
        <v>0</v>
      </c>
      <c r="I14" s="24">
        <v>1454876</v>
      </c>
      <c r="J14" s="6">
        <v>1454876</v>
      </c>
      <c r="K14" s="25">
        <v>1454876</v>
      </c>
    </row>
    <row r="15" spans="1:11" ht="13.5">
      <c r="A15" s="22" t="s">
        <v>26</v>
      </c>
      <c r="B15" s="6">
        <v>12283691</v>
      </c>
      <c r="C15" s="6">
        <v>10947021</v>
      </c>
      <c r="D15" s="23">
        <v>11321187</v>
      </c>
      <c r="E15" s="24">
        <v>14139102</v>
      </c>
      <c r="F15" s="6">
        <v>14525595</v>
      </c>
      <c r="G15" s="25">
        <v>14525595</v>
      </c>
      <c r="H15" s="26">
        <v>9203184</v>
      </c>
      <c r="I15" s="24">
        <v>15336400</v>
      </c>
      <c r="J15" s="6">
        <v>16111726</v>
      </c>
      <c r="K15" s="25">
        <v>17379495</v>
      </c>
    </row>
    <row r="16" spans="1:11" ht="13.5">
      <c r="A16" s="22" t="s">
        <v>21</v>
      </c>
      <c r="B16" s="6">
        <v>0</v>
      </c>
      <c r="C16" s="6">
        <v>0</v>
      </c>
      <c r="D16" s="23">
        <v>19697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21314067</v>
      </c>
      <c r="C17" s="6">
        <v>24280511</v>
      </c>
      <c r="D17" s="23">
        <v>29895542</v>
      </c>
      <c r="E17" s="24">
        <v>19188750</v>
      </c>
      <c r="F17" s="6">
        <v>16570846</v>
      </c>
      <c r="G17" s="25">
        <v>16570846</v>
      </c>
      <c r="H17" s="26">
        <v>3685135</v>
      </c>
      <c r="I17" s="24">
        <v>15693538</v>
      </c>
      <c r="J17" s="6">
        <v>16409026</v>
      </c>
      <c r="K17" s="25">
        <v>17163842</v>
      </c>
    </row>
    <row r="18" spans="1:11" ht="13.5">
      <c r="A18" s="33" t="s">
        <v>28</v>
      </c>
      <c r="B18" s="34">
        <f>SUM(B11:B17)</f>
        <v>74568798</v>
      </c>
      <c r="C18" s="35">
        <f aca="true" t="shared" si="1" ref="C18:K18">SUM(C11:C17)</f>
        <v>78422096</v>
      </c>
      <c r="D18" s="36">
        <f t="shared" si="1"/>
        <v>88248610</v>
      </c>
      <c r="E18" s="34">
        <f t="shared" si="1"/>
        <v>79737473</v>
      </c>
      <c r="F18" s="35">
        <f t="shared" si="1"/>
        <v>76706203</v>
      </c>
      <c r="G18" s="37">
        <f t="shared" si="1"/>
        <v>76706203</v>
      </c>
      <c r="H18" s="38">
        <f t="shared" si="1"/>
        <v>44359316</v>
      </c>
      <c r="I18" s="34">
        <f t="shared" si="1"/>
        <v>73838701</v>
      </c>
      <c r="J18" s="35">
        <f t="shared" si="1"/>
        <v>77054345</v>
      </c>
      <c r="K18" s="37">
        <f t="shared" si="1"/>
        <v>80501693</v>
      </c>
    </row>
    <row r="19" spans="1:11" ht="13.5">
      <c r="A19" s="33" t="s">
        <v>29</v>
      </c>
      <c r="B19" s="39">
        <f>+B10-B18</f>
        <v>67845164</v>
      </c>
      <c r="C19" s="40">
        <f aca="true" t="shared" si="2" ref="C19:K19">+C10-C18</f>
        <v>-18586975</v>
      </c>
      <c r="D19" s="41">
        <f t="shared" si="2"/>
        <v>-26315353</v>
      </c>
      <c r="E19" s="39">
        <f t="shared" si="2"/>
        <v>-17835588</v>
      </c>
      <c r="F19" s="40">
        <f t="shared" si="2"/>
        <v>-13715330</v>
      </c>
      <c r="G19" s="42">
        <f t="shared" si="2"/>
        <v>-13715330</v>
      </c>
      <c r="H19" s="43">
        <f t="shared" si="2"/>
        <v>27396209</v>
      </c>
      <c r="I19" s="39">
        <f t="shared" si="2"/>
        <v>-6710690</v>
      </c>
      <c r="J19" s="40">
        <f t="shared" si="2"/>
        <v>-7281581</v>
      </c>
      <c r="K19" s="42">
        <f t="shared" si="2"/>
        <v>-8460590</v>
      </c>
    </row>
    <row r="20" spans="1:11" ht="25.5">
      <c r="A20" s="44" t="s">
        <v>30</v>
      </c>
      <c r="B20" s="45">
        <v>8964858</v>
      </c>
      <c r="C20" s="46">
        <v>19621714</v>
      </c>
      <c r="D20" s="47">
        <v>19502395</v>
      </c>
      <c r="E20" s="45">
        <v>7553000</v>
      </c>
      <c r="F20" s="46">
        <v>19053000</v>
      </c>
      <c r="G20" s="48">
        <v>19053000</v>
      </c>
      <c r="H20" s="49">
        <v>13903605</v>
      </c>
      <c r="I20" s="45">
        <v>19534000</v>
      </c>
      <c r="J20" s="46">
        <v>13772000</v>
      </c>
      <c r="K20" s="48">
        <v>21945000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76810022</v>
      </c>
      <c r="C22" s="58">
        <f aca="true" t="shared" si="3" ref="C22:K22">SUM(C19:C21)</f>
        <v>1034739</v>
      </c>
      <c r="D22" s="59">
        <f t="shared" si="3"/>
        <v>-6812958</v>
      </c>
      <c r="E22" s="57">
        <f t="shared" si="3"/>
        <v>-10282588</v>
      </c>
      <c r="F22" s="58">
        <f t="shared" si="3"/>
        <v>5337670</v>
      </c>
      <c r="G22" s="60">
        <f t="shared" si="3"/>
        <v>5337670</v>
      </c>
      <c r="H22" s="61">
        <f t="shared" si="3"/>
        <v>41299814</v>
      </c>
      <c r="I22" s="57">
        <f t="shared" si="3"/>
        <v>12823310</v>
      </c>
      <c r="J22" s="58">
        <f t="shared" si="3"/>
        <v>6490419</v>
      </c>
      <c r="K22" s="60">
        <f t="shared" si="3"/>
        <v>13484410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76810022</v>
      </c>
      <c r="C24" s="40">
        <f aca="true" t="shared" si="4" ref="C24:K24">SUM(C22:C23)</f>
        <v>1034739</v>
      </c>
      <c r="D24" s="41">
        <f t="shared" si="4"/>
        <v>-6812958</v>
      </c>
      <c r="E24" s="39">
        <f t="shared" si="4"/>
        <v>-10282588</v>
      </c>
      <c r="F24" s="40">
        <f t="shared" si="4"/>
        <v>5337670</v>
      </c>
      <c r="G24" s="42">
        <f t="shared" si="4"/>
        <v>5337670</v>
      </c>
      <c r="H24" s="43">
        <f t="shared" si="4"/>
        <v>41299814</v>
      </c>
      <c r="I24" s="39">
        <f t="shared" si="4"/>
        <v>12823310</v>
      </c>
      <c r="J24" s="40">
        <f t="shared" si="4"/>
        <v>6490419</v>
      </c>
      <c r="K24" s="42">
        <f t="shared" si="4"/>
        <v>13484410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10155045</v>
      </c>
      <c r="C27" s="7">
        <v>145466</v>
      </c>
      <c r="D27" s="69">
        <v>11530</v>
      </c>
      <c r="E27" s="70">
        <v>7553000</v>
      </c>
      <c r="F27" s="7">
        <v>10303000</v>
      </c>
      <c r="G27" s="71">
        <v>10303000</v>
      </c>
      <c r="H27" s="72">
        <v>10117475</v>
      </c>
      <c r="I27" s="70">
        <v>19534000</v>
      </c>
      <c r="J27" s="7">
        <v>13772000</v>
      </c>
      <c r="K27" s="71">
        <v>21945000</v>
      </c>
    </row>
    <row r="28" spans="1:11" ht="13.5">
      <c r="A28" s="73" t="s">
        <v>34</v>
      </c>
      <c r="B28" s="6">
        <v>6945045</v>
      </c>
      <c r="C28" s="6">
        <v>0</v>
      </c>
      <c r="D28" s="23">
        <v>0</v>
      </c>
      <c r="E28" s="24">
        <v>2720000</v>
      </c>
      <c r="F28" s="6">
        <v>10053000</v>
      </c>
      <c r="G28" s="25">
        <v>10053000</v>
      </c>
      <c r="H28" s="26">
        <v>0</v>
      </c>
      <c r="I28" s="24">
        <v>13898425</v>
      </c>
      <c r="J28" s="6">
        <v>12772000</v>
      </c>
      <c r="K28" s="25">
        <v>19945000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3210000</v>
      </c>
      <c r="C31" s="6">
        <v>145466</v>
      </c>
      <c r="D31" s="23">
        <v>11530</v>
      </c>
      <c r="E31" s="24">
        <v>4833000</v>
      </c>
      <c r="F31" s="6">
        <v>250000</v>
      </c>
      <c r="G31" s="25">
        <v>250000</v>
      </c>
      <c r="H31" s="26">
        <v>0</v>
      </c>
      <c r="I31" s="24">
        <v>5635575</v>
      </c>
      <c r="J31" s="6">
        <v>1000000</v>
      </c>
      <c r="K31" s="25">
        <v>2000000</v>
      </c>
    </row>
    <row r="32" spans="1:11" ht="13.5">
      <c r="A32" s="33" t="s">
        <v>37</v>
      </c>
      <c r="B32" s="7">
        <f>SUM(B28:B31)</f>
        <v>10155045</v>
      </c>
      <c r="C32" s="7">
        <f aca="true" t="shared" si="5" ref="C32:K32">SUM(C28:C31)</f>
        <v>145466</v>
      </c>
      <c r="D32" s="69">
        <f t="shared" si="5"/>
        <v>11530</v>
      </c>
      <c r="E32" s="70">
        <f t="shared" si="5"/>
        <v>7553000</v>
      </c>
      <c r="F32" s="7">
        <f t="shared" si="5"/>
        <v>10303000</v>
      </c>
      <c r="G32" s="71">
        <f t="shared" si="5"/>
        <v>10303000</v>
      </c>
      <c r="H32" s="72">
        <f t="shared" si="5"/>
        <v>0</v>
      </c>
      <c r="I32" s="70">
        <f t="shared" si="5"/>
        <v>19534000</v>
      </c>
      <c r="J32" s="7">
        <f t="shared" si="5"/>
        <v>13772000</v>
      </c>
      <c r="K32" s="71">
        <f t="shared" si="5"/>
        <v>21945000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12777420</v>
      </c>
      <c r="C35" s="6">
        <v>17536734</v>
      </c>
      <c r="D35" s="23">
        <v>15765258</v>
      </c>
      <c r="E35" s="24">
        <v>10952367</v>
      </c>
      <c r="F35" s="6">
        <v>20400058</v>
      </c>
      <c r="G35" s="25">
        <v>20400058</v>
      </c>
      <c r="H35" s="26">
        <v>52213114</v>
      </c>
      <c r="I35" s="24">
        <v>15013481</v>
      </c>
      <c r="J35" s="6">
        <v>20095976</v>
      </c>
      <c r="K35" s="25">
        <v>22301719</v>
      </c>
    </row>
    <row r="36" spans="1:11" ht="13.5">
      <c r="A36" s="22" t="s">
        <v>40</v>
      </c>
      <c r="B36" s="6">
        <v>215358168</v>
      </c>
      <c r="C36" s="6">
        <v>216909478</v>
      </c>
      <c r="D36" s="23">
        <v>229392547</v>
      </c>
      <c r="E36" s="24">
        <v>217608761</v>
      </c>
      <c r="F36" s="6">
        <v>214428313</v>
      </c>
      <c r="G36" s="25">
        <v>214428313</v>
      </c>
      <c r="H36" s="26">
        <v>239510022</v>
      </c>
      <c r="I36" s="24">
        <v>226655031</v>
      </c>
      <c r="J36" s="6">
        <v>227511525</v>
      </c>
      <c r="K36" s="25">
        <v>237001465</v>
      </c>
    </row>
    <row r="37" spans="1:11" ht="13.5">
      <c r="A37" s="22" t="s">
        <v>41</v>
      </c>
      <c r="B37" s="6">
        <v>34898877</v>
      </c>
      <c r="C37" s="6">
        <v>36712724</v>
      </c>
      <c r="D37" s="23">
        <v>44690098</v>
      </c>
      <c r="E37" s="24">
        <v>10997840</v>
      </c>
      <c r="F37" s="6">
        <v>13254524</v>
      </c>
      <c r="G37" s="25">
        <v>13254524</v>
      </c>
      <c r="H37" s="26">
        <v>51275457</v>
      </c>
      <c r="I37" s="24">
        <v>12566827</v>
      </c>
      <c r="J37" s="6">
        <v>17703318</v>
      </c>
      <c r="K37" s="25">
        <v>15207569</v>
      </c>
    </row>
    <row r="38" spans="1:11" ht="13.5">
      <c r="A38" s="22" t="s">
        <v>42</v>
      </c>
      <c r="B38" s="6">
        <v>18494864</v>
      </c>
      <c r="C38" s="6">
        <v>21956898</v>
      </c>
      <c r="D38" s="23">
        <v>27011499</v>
      </c>
      <c r="E38" s="24">
        <v>29640723</v>
      </c>
      <c r="F38" s="6">
        <v>27540723</v>
      </c>
      <c r="G38" s="25">
        <v>27540723</v>
      </c>
      <c r="H38" s="26">
        <v>25691676</v>
      </c>
      <c r="I38" s="24">
        <v>39990310</v>
      </c>
      <c r="J38" s="6">
        <v>34302389</v>
      </c>
      <c r="K38" s="25">
        <v>35009411</v>
      </c>
    </row>
    <row r="39" spans="1:11" ht="13.5">
      <c r="A39" s="22" t="s">
        <v>43</v>
      </c>
      <c r="B39" s="6">
        <v>174741847</v>
      </c>
      <c r="C39" s="6">
        <v>174741847</v>
      </c>
      <c r="D39" s="23">
        <v>137129094</v>
      </c>
      <c r="E39" s="24">
        <v>187922565</v>
      </c>
      <c r="F39" s="6">
        <v>194033124</v>
      </c>
      <c r="G39" s="25">
        <v>194033124</v>
      </c>
      <c r="H39" s="26">
        <v>199801604</v>
      </c>
      <c r="I39" s="24">
        <v>189111375</v>
      </c>
      <c r="J39" s="6">
        <v>195601794</v>
      </c>
      <c r="K39" s="25">
        <v>195601794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17812245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-10155045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-245102</v>
      </c>
      <c r="C44" s="6">
        <v>1491918</v>
      </c>
      <c r="D44" s="23">
        <v>11457</v>
      </c>
      <c r="E44" s="24">
        <v>42975</v>
      </c>
      <c r="F44" s="6">
        <v>0</v>
      </c>
      <c r="G44" s="25">
        <v>0</v>
      </c>
      <c r="H44" s="26">
        <v>-1512307</v>
      </c>
      <c r="I44" s="24">
        <v>71132</v>
      </c>
      <c r="J44" s="6">
        <v>74404</v>
      </c>
      <c r="K44" s="25">
        <v>77827</v>
      </c>
    </row>
    <row r="45" spans="1:11" ht="13.5">
      <c r="A45" s="33" t="s">
        <v>48</v>
      </c>
      <c r="B45" s="7">
        <v>7983071</v>
      </c>
      <c r="C45" s="7">
        <v>9474991</v>
      </c>
      <c r="D45" s="69">
        <v>6678988</v>
      </c>
      <c r="E45" s="70">
        <v>5294922</v>
      </c>
      <c r="F45" s="7">
        <v>11119594</v>
      </c>
      <c r="G45" s="71">
        <v>11119594</v>
      </c>
      <c r="H45" s="72">
        <v>2460385</v>
      </c>
      <c r="I45" s="70">
        <v>8615718</v>
      </c>
      <c r="J45" s="7">
        <v>12337854</v>
      </c>
      <c r="K45" s="71">
        <v>14142319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7983074</v>
      </c>
      <c r="C48" s="6">
        <v>6667532</v>
      </c>
      <c r="D48" s="23">
        <v>2453474</v>
      </c>
      <c r="E48" s="24">
        <v>7275947</v>
      </c>
      <c r="F48" s="6">
        <v>13227594</v>
      </c>
      <c r="G48" s="25">
        <v>13227594</v>
      </c>
      <c r="H48" s="26">
        <v>7687356</v>
      </c>
      <c r="I48" s="24">
        <v>10652586</v>
      </c>
      <c r="J48" s="6">
        <v>14371450</v>
      </c>
      <c r="K48" s="25">
        <v>16172492</v>
      </c>
    </row>
    <row r="49" spans="1:11" ht="13.5">
      <c r="A49" s="22" t="s">
        <v>51</v>
      </c>
      <c r="B49" s="6">
        <f>+B75</f>
        <v>21047234.03577062</v>
      </c>
      <c r="C49" s="6">
        <f aca="true" t="shared" si="6" ref="C49:K49">+C75</f>
        <v>35102194</v>
      </c>
      <c r="D49" s="23">
        <f t="shared" si="6"/>
        <v>41408687</v>
      </c>
      <c r="E49" s="24">
        <f t="shared" si="6"/>
        <v>6853499</v>
      </c>
      <c r="F49" s="6">
        <f t="shared" si="6"/>
        <v>8893404</v>
      </c>
      <c r="G49" s="25">
        <f t="shared" si="6"/>
        <v>8893404</v>
      </c>
      <c r="H49" s="26">
        <f t="shared" si="6"/>
        <v>47319172</v>
      </c>
      <c r="I49" s="24">
        <f t="shared" si="6"/>
        <v>6233370</v>
      </c>
      <c r="J49" s="6">
        <f t="shared" si="6"/>
        <v>11679790</v>
      </c>
      <c r="K49" s="25">
        <f t="shared" si="6"/>
        <v>8537433</v>
      </c>
    </row>
    <row r="50" spans="1:11" ht="13.5">
      <c r="A50" s="33" t="s">
        <v>52</v>
      </c>
      <c r="B50" s="7">
        <f>+B48-B49</f>
        <v>-13064160.035770621</v>
      </c>
      <c r="C50" s="7">
        <f aca="true" t="shared" si="7" ref="C50:K50">+C48-C49</f>
        <v>-28434662</v>
      </c>
      <c r="D50" s="69">
        <f t="shared" si="7"/>
        <v>-38955213</v>
      </c>
      <c r="E50" s="70">
        <f t="shared" si="7"/>
        <v>422448</v>
      </c>
      <c r="F50" s="7">
        <f t="shared" si="7"/>
        <v>4334190</v>
      </c>
      <c r="G50" s="71">
        <f t="shared" si="7"/>
        <v>4334190</v>
      </c>
      <c r="H50" s="72">
        <f t="shared" si="7"/>
        <v>-39631816</v>
      </c>
      <c r="I50" s="70">
        <f t="shared" si="7"/>
        <v>4419216</v>
      </c>
      <c r="J50" s="7">
        <f t="shared" si="7"/>
        <v>2691660</v>
      </c>
      <c r="K50" s="71">
        <f t="shared" si="7"/>
        <v>7635059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188469916</v>
      </c>
      <c r="C53" s="6">
        <v>216909478</v>
      </c>
      <c r="D53" s="23">
        <v>229392547</v>
      </c>
      <c r="E53" s="24">
        <v>217608761</v>
      </c>
      <c r="F53" s="6">
        <v>214428313</v>
      </c>
      <c r="G53" s="25">
        <v>214428313</v>
      </c>
      <c r="H53" s="26">
        <v>239510022</v>
      </c>
      <c r="I53" s="24">
        <v>226655031</v>
      </c>
      <c r="J53" s="6">
        <v>227511525</v>
      </c>
      <c r="K53" s="25">
        <v>237001465</v>
      </c>
    </row>
    <row r="54" spans="1:11" ht="13.5">
      <c r="A54" s="22" t="s">
        <v>55</v>
      </c>
      <c r="B54" s="6">
        <v>14806846</v>
      </c>
      <c r="C54" s="6">
        <v>0</v>
      </c>
      <c r="D54" s="23">
        <v>17443426</v>
      </c>
      <c r="E54" s="24">
        <v>16859533</v>
      </c>
      <c r="F54" s="6">
        <v>16859533</v>
      </c>
      <c r="G54" s="25">
        <v>16859533</v>
      </c>
      <c r="H54" s="26">
        <v>0</v>
      </c>
      <c r="I54" s="24">
        <v>12964982</v>
      </c>
      <c r="J54" s="6">
        <v>12915506</v>
      </c>
      <c r="K54" s="25">
        <v>12455060</v>
      </c>
    </row>
    <row r="55" spans="1:11" ht="13.5">
      <c r="A55" s="22" t="s">
        <v>56</v>
      </c>
      <c r="B55" s="6">
        <v>0</v>
      </c>
      <c r="C55" s="6">
        <v>126817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13898425</v>
      </c>
      <c r="J55" s="6">
        <v>6000000</v>
      </c>
      <c r="K55" s="25">
        <v>2000000</v>
      </c>
    </row>
    <row r="56" spans="1:11" ht="13.5">
      <c r="A56" s="22" t="s">
        <v>57</v>
      </c>
      <c r="B56" s="6">
        <v>0</v>
      </c>
      <c r="C56" s="6">
        <v>793086</v>
      </c>
      <c r="D56" s="23">
        <v>744169</v>
      </c>
      <c r="E56" s="24">
        <v>3944095</v>
      </c>
      <c r="F56" s="6">
        <v>2279955</v>
      </c>
      <c r="G56" s="25">
        <v>2279955</v>
      </c>
      <c r="H56" s="26">
        <v>716013</v>
      </c>
      <c r="I56" s="24">
        <v>2384832</v>
      </c>
      <c r="J56" s="6">
        <v>2494535</v>
      </c>
      <c r="K56" s="25">
        <v>2609283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3946253</v>
      </c>
      <c r="F59" s="6">
        <v>3946253</v>
      </c>
      <c r="G59" s="25">
        <v>3946253</v>
      </c>
      <c r="H59" s="26">
        <v>0</v>
      </c>
      <c r="I59" s="24">
        <v>4127781</v>
      </c>
      <c r="J59" s="6">
        <v>4317659</v>
      </c>
      <c r="K59" s="25">
        <v>4516271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3946253</v>
      </c>
      <c r="I60" s="24">
        <v>2619396</v>
      </c>
      <c r="J60" s="6">
        <v>2739888</v>
      </c>
      <c r="K60" s="25">
        <v>2865923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2.0614610971091873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49799530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24157395</v>
      </c>
      <c r="C72" s="2">
        <f aca="true" t="shared" si="10" ref="C72:K72">+C77</f>
        <v>28943217</v>
      </c>
      <c r="D72" s="2">
        <f t="shared" si="10"/>
        <v>26506162</v>
      </c>
      <c r="E72" s="2">
        <f t="shared" si="10"/>
        <v>30300918</v>
      </c>
      <c r="F72" s="2">
        <f t="shared" si="10"/>
        <v>31208869</v>
      </c>
      <c r="G72" s="2">
        <f t="shared" si="10"/>
        <v>31208869</v>
      </c>
      <c r="H72" s="2">
        <f t="shared" si="10"/>
        <v>41178341</v>
      </c>
      <c r="I72" s="2">
        <f t="shared" si="10"/>
        <v>32383847</v>
      </c>
      <c r="J72" s="2">
        <f t="shared" si="10"/>
        <v>33845001</v>
      </c>
      <c r="K72" s="2">
        <f t="shared" si="10"/>
        <v>35401871</v>
      </c>
    </row>
    <row r="73" spans="1:11" ht="12.75" hidden="1">
      <c r="A73" s="2" t="s">
        <v>114</v>
      </c>
      <c r="B73" s="2">
        <f>+B74</f>
        <v>7385258.166666663</v>
      </c>
      <c r="C73" s="2">
        <f aca="true" t="shared" si="11" ref="C73:K73">+(C78+C80+C81+C82)-(B78+B80+B81+B82)</f>
        <v>5901726</v>
      </c>
      <c r="D73" s="2">
        <f t="shared" si="11"/>
        <v>2531805</v>
      </c>
      <c r="E73" s="2">
        <f t="shared" si="11"/>
        <v>-9739309</v>
      </c>
      <c r="F73" s="2">
        <f>+(F78+F80+F81+F82)-(D78+D80+D81+D82)</f>
        <v>-6243265</v>
      </c>
      <c r="G73" s="2">
        <f>+(G78+G80+G81+G82)-(D78+D80+D81+D82)</f>
        <v>-6243265</v>
      </c>
      <c r="H73" s="2">
        <f>+(H78+H80+H81+H82)-(D78+D80+D81+D82)</f>
        <v>31044096</v>
      </c>
      <c r="I73" s="2">
        <f>+(I78+I80+I81+I82)-(E78+E80+E81+E82)</f>
        <v>669018</v>
      </c>
      <c r="J73" s="2">
        <f t="shared" si="11"/>
        <v>1347401</v>
      </c>
      <c r="K73" s="2">
        <f t="shared" si="11"/>
        <v>387659</v>
      </c>
    </row>
    <row r="74" spans="1:11" ht="12.75" hidden="1">
      <c r="A74" s="2" t="s">
        <v>115</v>
      </c>
      <c r="B74" s="2">
        <f>+TREND(C74:E74)</f>
        <v>7385258.166666663</v>
      </c>
      <c r="C74" s="2">
        <f>+C73</f>
        <v>5901726</v>
      </c>
      <c r="D74" s="2">
        <f aca="true" t="shared" si="12" ref="D74:K74">+D73</f>
        <v>2531805</v>
      </c>
      <c r="E74" s="2">
        <f t="shared" si="12"/>
        <v>-9739309</v>
      </c>
      <c r="F74" s="2">
        <f t="shared" si="12"/>
        <v>-6243265</v>
      </c>
      <c r="G74" s="2">
        <f t="shared" si="12"/>
        <v>-6243265</v>
      </c>
      <c r="H74" s="2">
        <f t="shared" si="12"/>
        <v>31044096</v>
      </c>
      <c r="I74" s="2">
        <f t="shared" si="12"/>
        <v>669018</v>
      </c>
      <c r="J74" s="2">
        <f t="shared" si="12"/>
        <v>1347401</v>
      </c>
      <c r="K74" s="2">
        <f t="shared" si="12"/>
        <v>387659</v>
      </c>
    </row>
    <row r="75" spans="1:11" ht="12.75" hidden="1">
      <c r="A75" s="2" t="s">
        <v>116</v>
      </c>
      <c r="B75" s="2">
        <f>+B84-(((B80+B81+B78)*B70)-B79)</f>
        <v>21047234.03577062</v>
      </c>
      <c r="C75" s="2">
        <f aca="true" t="shared" si="13" ref="C75:K75">+C84-(((C80+C81+C78)*C70)-C79)</f>
        <v>35102194</v>
      </c>
      <c r="D75" s="2">
        <f t="shared" si="13"/>
        <v>41408687</v>
      </c>
      <c r="E75" s="2">
        <f t="shared" si="13"/>
        <v>6853499</v>
      </c>
      <c r="F75" s="2">
        <f t="shared" si="13"/>
        <v>8893404</v>
      </c>
      <c r="G75" s="2">
        <f t="shared" si="13"/>
        <v>8893404</v>
      </c>
      <c r="H75" s="2">
        <f t="shared" si="13"/>
        <v>47319172</v>
      </c>
      <c r="I75" s="2">
        <f t="shared" si="13"/>
        <v>6233370</v>
      </c>
      <c r="J75" s="2">
        <f t="shared" si="13"/>
        <v>11679790</v>
      </c>
      <c r="K75" s="2">
        <f t="shared" si="13"/>
        <v>8537433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24157395</v>
      </c>
      <c r="C77" s="3">
        <v>28943217</v>
      </c>
      <c r="D77" s="3">
        <v>26506162</v>
      </c>
      <c r="E77" s="3">
        <v>30300918</v>
      </c>
      <c r="F77" s="3">
        <v>31208869</v>
      </c>
      <c r="G77" s="3">
        <v>31208869</v>
      </c>
      <c r="H77" s="3">
        <v>41178341</v>
      </c>
      <c r="I77" s="3">
        <v>32383847</v>
      </c>
      <c r="J77" s="3">
        <v>33845001</v>
      </c>
      <c r="K77" s="3">
        <v>35401871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30680551</v>
      </c>
      <c r="C79" s="3">
        <v>35102194</v>
      </c>
      <c r="D79" s="3">
        <v>41408687</v>
      </c>
      <c r="E79" s="3">
        <v>7534455</v>
      </c>
      <c r="F79" s="3">
        <v>9574360</v>
      </c>
      <c r="G79" s="3">
        <v>9574360</v>
      </c>
      <c r="H79" s="3">
        <v>48000128</v>
      </c>
      <c r="I79" s="3">
        <v>8800979</v>
      </c>
      <c r="J79" s="3">
        <v>13829284</v>
      </c>
      <c r="K79" s="3">
        <v>11255708</v>
      </c>
    </row>
    <row r="80" spans="1:11" ht="12.75" hidden="1">
      <c r="A80" s="1" t="s">
        <v>69</v>
      </c>
      <c r="B80" s="3">
        <v>2987088</v>
      </c>
      <c r="C80" s="3">
        <v>2269852</v>
      </c>
      <c r="D80" s="3">
        <v>2560617</v>
      </c>
      <c r="E80" s="3">
        <v>2686319</v>
      </c>
      <c r="F80" s="3">
        <v>2686319</v>
      </c>
      <c r="G80" s="3">
        <v>2686319</v>
      </c>
      <c r="H80" s="3">
        <v>31330698</v>
      </c>
      <c r="I80" s="3">
        <v>3321590</v>
      </c>
      <c r="J80" s="3">
        <v>4116855</v>
      </c>
      <c r="K80" s="3">
        <v>4948700</v>
      </c>
    </row>
    <row r="81" spans="1:11" ht="12.75" hidden="1">
      <c r="A81" s="1" t="s">
        <v>70</v>
      </c>
      <c r="B81" s="3">
        <v>1685965</v>
      </c>
      <c r="C81" s="3">
        <v>8148178</v>
      </c>
      <c r="D81" s="3">
        <v>10545967</v>
      </c>
      <c r="E81" s="3">
        <v>680956</v>
      </c>
      <c r="F81" s="3">
        <v>4177000</v>
      </c>
      <c r="G81" s="3">
        <v>4177000</v>
      </c>
      <c r="H81" s="3">
        <v>12819982</v>
      </c>
      <c r="I81" s="3">
        <v>714703</v>
      </c>
      <c r="J81" s="3">
        <v>1266839</v>
      </c>
      <c r="K81" s="3">
        <v>822653</v>
      </c>
    </row>
    <row r="82" spans="1:11" ht="12.75" hidden="1">
      <c r="A82" s="1" t="s">
        <v>71</v>
      </c>
      <c r="B82" s="3">
        <v>0</v>
      </c>
      <c r="C82" s="3">
        <v>156749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49799530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-680956</v>
      </c>
      <c r="F84" s="3">
        <v>-680956</v>
      </c>
      <c r="G84" s="3">
        <v>-680956</v>
      </c>
      <c r="H84" s="3">
        <v>-680956</v>
      </c>
      <c r="I84" s="3">
        <v>-2567609</v>
      </c>
      <c r="J84" s="3">
        <v>-2149494</v>
      </c>
      <c r="K84" s="3">
        <v>-2718275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7651504</v>
      </c>
      <c r="C5" s="6">
        <v>8387927</v>
      </c>
      <c r="D5" s="23">
        <v>8421416</v>
      </c>
      <c r="E5" s="24">
        <v>15966632</v>
      </c>
      <c r="F5" s="6">
        <v>15966632</v>
      </c>
      <c r="G5" s="25">
        <v>15966632</v>
      </c>
      <c r="H5" s="26">
        <v>13681831</v>
      </c>
      <c r="I5" s="24">
        <v>15511660</v>
      </c>
      <c r="J5" s="6">
        <v>16225195</v>
      </c>
      <c r="K5" s="25">
        <v>16971554</v>
      </c>
    </row>
    <row r="6" spans="1:11" ht="13.5">
      <c r="A6" s="22" t="s">
        <v>19</v>
      </c>
      <c r="B6" s="6">
        <v>39526166</v>
      </c>
      <c r="C6" s="6">
        <v>38843577</v>
      </c>
      <c r="D6" s="23">
        <v>41260227</v>
      </c>
      <c r="E6" s="24">
        <v>58258561</v>
      </c>
      <c r="F6" s="6">
        <v>52212496</v>
      </c>
      <c r="G6" s="25">
        <v>52212496</v>
      </c>
      <c r="H6" s="26">
        <v>53040025</v>
      </c>
      <c r="I6" s="24">
        <v>56464407</v>
      </c>
      <c r="J6" s="6">
        <v>59400697</v>
      </c>
      <c r="K6" s="25">
        <v>62133137</v>
      </c>
    </row>
    <row r="7" spans="1:11" ht="13.5">
      <c r="A7" s="22" t="s">
        <v>20</v>
      </c>
      <c r="B7" s="6">
        <v>712526</v>
      </c>
      <c r="C7" s="6">
        <v>1072322</v>
      </c>
      <c r="D7" s="23">
        <v>1198138</v>
      </c>
      <c r="E7" s="24">
        <v>750000</v>
      </c>
      <c r="F7" s="6">
        <v>750000</v>
      </c>
      <c r="G7" s="25">
        <v>750000</v>
      </c>
      <c r="H7" s="26">
        <v>1776353</v>
      </c>
      <c r="I7" s="24">
        <v>500000</v>
      </c>
      <c r="J7" s="6">
        <v>523000</v>
      </c>
      <c r="K7" s="25">
        <v>547058</v>
      </c>
    </row>
    <row r="8" spans="1:11" ht="13.5">
      <c r="A8" s="22" t="s">
        <v>21</v>
      </c>
      <c r="B8" s="6">
        <v>25428000</v>
      </c>
      <c r="C8" s="6">
        <v>25184000</v>
      </c>
      <c r="D8" s="23">
        <v>27213000</v>
      </c>
      <c r="E8" s="24">
        <v>29391000</v>
      </c>
      <c r="F8" s="6">
        <v>29391000</v>
      </c>
      <c r="G8" s="25">
        <v>29391000</v>
      </c>
      <c r="H8" s="26">
        <v>-2484236</v>
      </c>
      <c r="I8" s="24">
        <v>31175000</v>
      </c>
      <c r="J8" s="6">
        <v>34468000</v>
      </c>
      <c r="K8" s="25">
        <v>37294991</v>
      </c>
    </row>
    <row r="9" spans="1:11" ht="13.5">
      <c r="A9" s="22" t="s">
        <v>22</v>
      </c>
      <c r="B9" s="6">
        <v>4231778</v>
      </c>
      <c r="C9" s="6">
        <v>7631659</v>
      </c>
      <c r="D9" s="23">
        <v>13303027</v>
      </c>
      <c r="E9" s="24">
        <v>5481441</v>
      </c>
      <c r="F9" s="6">
        <v>3411735</v>
      </c>
      <c r="G9" s="25">
        <v>3411735</v>
      </c>
      <c r="H9" s="26">
        <v>2422727</v>
      </c>
      <c r="I9" s="24">
        <v>2604050</v>
      </c>
      <c r="J9" s="6">
        <v>2723837</v>
      </c>
      <c r="K9" s="25">
        <v>2849134</v>
      </c>
    </row>
    <row r="10" spans="1:11" ht="25.5">
      <c r="A10" s="27" t="s">
        <v>106</v>
      </c>
      <c r="B10" s="28">
        <f>SUM(B5:B9)</f>
        <v>77549974</v>
      </c>
      <c r="C10" s="29">
        <f aca="true" t="shared" si="0" ref="C10:K10">SUM(C5:C9)</f>
        <v>81119485</v>
      </c>
      <c r="D10" s="30">
        <f t="shared" si="0"/>
        <v>91395808</v>
      </c>
      <c r="E10" s="28">
        <f t="shared" si="0"/>
        <v>109847634</v>
      </c>
      <c r="F10" s="29">
        <f t="shared" si="0"/>
        <v>101731863</v>
      </c>
      <c r="G10" s="31">
        <f t="shared" si="0"/>
        <v>101731863</v>
      </c>
      <c r="H10" s="32">
        <f t="shared" si="0"/>
        <v>68436700</v>
      </c>
      <c r="I10" s="28">
        <f t="shared" si="0"/>
        <v>106255117</v>
      </c>
      <c r="J10" s="29">
        <f t="shared" si="0"/>
        <v>113340729</v>
      </c>
      <c r="K10" s="31">
        <f t="shared" si="0"/>
        <v>119795874</v>
      </c>
    </row>
    <row r="11" spans="1:11" ht="13.5">
      <c r="A11" s="22" t="s">
        <v>23</v>
      </c>
      <c r="B11" s="6">
        <v>35961595</v>
      </c>
      <c r="C11" s="6">
        <v>39967892</v>
      </c>
      <c r="D11" s="23">
        <v>36926572</v>
      </c>
      <c r="E11" s="24">
        <v>42071737</v>
      </c>
      <c r="F11" s="6">
        <v>40229546</v>
      </c>
      <c r="G11" s="25">
        <v>40229546</v>
      </c>
      <c r="H11" s="26">
        <v>38784334</v>
      </c>
      <c r="I11" s="24">
        <v>43845925</v>
      </c>
      <c r="J11" s="6">
        <v>45562551</v>
      </c>
      <c r="K11" s="25">
        <v>48374696</v>
      </c>
    </row>
    <row r="12" spans="1:11" ht="13.5">
      <c r="A12" s="22" t="s">
        <v>24</v>
      </c>
      <c r="B12" s="6">
        <v>2720101</v>
      </c>
      <c r="C12" s="6">
        <v>3031626</v>
      </c>
      <c r="D12" s="23">
        <v>3102684</v>
      </c>
      <c r="E12" s="24">
        <v>3356492</v>
      </c>
      <c r="F12" s="6">
        <v>3356492</v>
      </c>
      <c r="G12" s="25">
        <v>3356492</v>
      </c>
      <c r="H12" s="26">
        <v>3054959</v>
      </c>
      <c r="I12" s="24">
        <v>3533906</v>
      </c>
      <c r="J12" s="6">
        <v>3754774</v>
      </c>
      <c r="K12" s="25">
        <v>3989447</v>
      </c>
    </row>
    <row r="13" spans="1:11" ht="13.5">
      <c r="A13" s="22" t="s">
        <v>107</v>
      </c>
      <c r="B13" s="6">
        <v>18044944</v>
      </c>
      <c r="C13" s="6">
        <v>8997065</v>
      </c>
      <c r="D13" s="23">
        <v>12913784</v>
      </c>
      <c r="E13" s="24">
        <v>9143532</v>
      </c>
      <c r="F13" s="6">
        <v>9143532</v>
      </c>
      <c r="G13" s="25">
        <v>9143532</v>
      </c>
      <c r="H13" s="26">
        <v>0</v>
      </c>
      <c r="I13" s="24">
        <v>10476625</v>
      </c>
      <c r="J13" s="6">
        <v>12346641</v>
      </c>
      <c r="K13" s="25">
        <v>12950001</v>
      </c>
    </row>
    <row r="14" spans="1:11" ht="13.5">
      <c r="A14" s="22" t="s">
        <v>25</v>
      </c>
      <c r="B14" s="6">
        <v>2845604</v>
      </c>
      <c r="C14" s="6">
        <v>1662951</v>
      </c>
      <c r="D14" s="23">
        <v>3042650</v>
      </c>
      <c r="E14" s="24">
        <v>2083672</v>
      </c>
      <c r="F14" s="6">
        <v>2083672</v>
      </c>
      <c r="G14" s="25">
        <v>2083672</v>
      </c>
      <c r="H14" s="26">
        <v>39634</v>
      </c>
      <c r="I14" s="24">
        <v>2402843</v>
      </c>
      <c r="J14" s="6">
        <v>2504567</v>
      </c>
      <c r="K14" s="25">
        <v>2611784</v>
      </c>
    </row>
    <row r="15" spans="1:11" ht="13.5">
      <c r="A15" s="22" t="s">
        <v>26</v>
      </c>
      <c r="B15" s="6">
        <v>17918159</v>
      </c>
      <c r="C15" s="6">
        <v>22119901</v>
      </c>
      <c r="D15" s="23">
        <v>21901197</v>
      </c>
      <c r="E15" s="24">
        <v>31242672</v>
      </c>
      <c r="F15" s="6">
        <v>28032026</v>
      </c>
      <c r="G15" s="25">
        <v>28032026</v>
      </c>
      <c r="H15" s="26">
        <v>19636607</v>
      </c>
      <c r="I15" s="24">
        <v>29875788</v>
      </c>
      <c r="J15" s="6">
        <v>32374437</v>
      </c>
      <c r="K15" s="25">
        <v>35101116</v>
      </c>
    </row>
    <row r="16" spans="1:11" ht="13.5">
      <c r="A16" s="22" t="s">
        <v>21</v>
      </c>
      <c r="B16" s="6">
        <v>246712</v>
      </c>
      <c r="C16" s="6">
        <v>4381</v>
      </c>
      <c r="D16" s="23">
        <v>57088</v>
      </c>
      <c r="E16" s="24">
        <v>60000</v>
      </c>
      <c r="F16" s="6">
        <v>60000</v>
      </c>
      <c r="G16" s="25">
        <v>60000</v>
      </c>
      <c r="H16" s="26">
        <v>6041</v>
      </c>
      <c r="I16" s="24">
        <v>60000</v>
      </c>
      <c r="J16" s="6">
        <v>62760</v>
      </c>
      <c r="K16" s="25">
        <v>65647</v>
      </c>
    </row>
    <row r="17" spans="1:11" ht="13.5">
      <c r="A17" s="22" t="s">
        <v>27</v>
      </c>
      <c r="B17" s="6">
        <v>27706593</v>
      </c>
      <c r="C17" s="6">
        <v>28669559</v>
      </c>
      <c r="D17" s="23">
        <v>30832821</v>
      </c>
      <c r="E17" s="24">
        <v>33237133</v>
      </c>
      <c r="F17" s="6">
        <v>32802918</v>
      </c>
      <c r="G17" s="25">
        <v>32802918</v>
      </c>
      <c r="H17" s="26">
        <v>17537216</v>
      </c>
      <c r="I17" s="24">
        <v>32340266</v>
      </c>
      <c r="J17" s="6">
        <v>32888878</v>
      </c>
      <c r="K17" s="25">
        <v>34401762</v>
      </c>
    </row>
    <row r="18" spans="1:11" ht="13.5">
      <c r="A18" s="33" t="s">
        <v>28</v>
      </c>
      <c r="B18" s="34">
        <f>SUM(B11:B17)</f>
        <v>105443708</v>
      </c>
      <c r="C18" s="35">
        <f aca="true" t="shared" si="1" ref="C18:K18">SUM(C11:C17)</f>
        <v>104453375</v>
      </c>
      <c r="D18" s="36">
        <f t="shared" si="1"/>
        <v>108776796</v>
      </c>
      <c r="E18" s="34">
        <f t="shared" si="1"/>
        <v>121195238</v>
      </c>
      <c r="F18" s="35">
        <f t="shared" si="1"/>
        <v>115708186</v>
      </c>
      <c r="G18" s="37">
        <f t="shared" si="1"/>
        <v>115708186</v>
      </c>
      <c r="H18" s="38">
        <f t="shared" si="1"/>
        <v>79058791</v>
      </c>
      <c r="I18" s="34">
        <f t="shared" si="1"/>
        <v>122535353</v>
      </c>
      <c r="J18" s="35">
        <f t="shared" si="1"/>
        <v>129494608</v>
      </c>
      <c r="K18" s="37">
        <f t="shared" si="1"/>
        <v>137494453</v>
      </c>
    </row>
    <row r="19" spans="1:11" ht="13.5">
      <c r="A19" s="33" t="s">
        <v>29</v>
      </c>
      <c r="B19" s="39">
        <f>+B10-B18</f>
        <v>-27893734</v>
      </c>
      <c r="C19" s="40">
        <f aca="true" t="shared" si="2" ref="C19:K19">+C10-C18</f>
        <v>-23333890</v>
      </c>
      <c r="D19" s="41">
        <f t="shared" si="2"/>
        <v>-17380988</v>
      </c>
      <c r="E19" s="39">
        <f t="shared" si="2"/>
        <v>-11347604</v>
      </c>
      <c r="F19" s="40">
        <f t="shared" si="2"/>
        <v>-13976323</v>
      </c>
      <c r="G19" s="42">
        <f t="shared" si="2"/>
        <v>-13976323</v>
      </c>
      <c r="H19" s="43">
        <f t="shared" si="2"/>
        <v>-10622091</v>
      </c>
      <c r="I19" s="39">
        <f t="shared" si="2"/>
        <v>-16280236</v>
      </c>
      <c r="J19" s="40">
        <f t="shared" si="2"/>
        <v>-16153879</v>
      </c>
      <c r="K19" s="42">
        <f t="shared" si="2"/>
        <v>-17698579</v>
      </c>
    </row>
    <row r="20" spans="1:11" ht="25.5">
      <c r="A20" s="44" t="s">
        <v>30</v>
      </c>
      <c r="B20" s="45">
        <v>32947852</v>
      </c>
      <c r="C20" s="46">
        <v>89981037</v>
      </c>
      <c r="D20" s="47">
        <v>69843964</v>
      </c>
      <c r="E20" s="45">
        <v>51963000</v>
      </c>
      <c r="F20" s="46">
        <v>88130000</v>
      </c>
      <c r="G20" s="48">
        <v>88130000</v>
      </c>
      <c r="H20" s="49">
        <v>56166010</v>
      </c>
      <c r="I20" s="45">
        <v>66326000</v>
      </c>
      <c r="J20" s="46">
        <v>27168000</v>
      </c>
      <c r="K20" s="48">
        <v>27493000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5054118</v>
      </c>
      <c r="C22" s="58">
        <f aca="true" t="shared" si="3" ref="C22:K22">SUM(C19:C21)</f>
        <v>66647147</v>
      </c>
      <c r="D22" s="59">
        <f t="shared" si="3"/>
        <v>52462976</v>
      </c>
      <c r="E22" s="57">
        <f t="shared" si="3"/>
        <v>40615396</v>
      </c>
      <c r="F22" s="58">
        <f t="shared" si="3"/>
        <v>74153677</v>
      </c>
      <c r="G22" s="60">
        <f t="shared" si="3"/>
        <v>74153677</v>
      </c>
      <c r="H22" s="61">
        <f t="shared" si="3"/>
        <v>45543919</v>
      </c>
      <c r="I22" s="57">
        <f t="shared" si="3"/>
        <v>50045764</v>
      </c>
      <c r="J22" s="58">
        <f t="shared" si="3"/>
        <v>11014121</v>
      </c>
      <c r="K22" s="60">
        <f t="shared" si="3"/>
        <v>9794421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5054118</v>
      </c>
      <c r="C24" s="40">
        <f aca="true" t="shared" si="4" ref="C24:K24">SUM(C22:C23)</f>
        <v>66647147</v>
      </c>
      <c r="D24" s="41">
        <f t="shared" si="4"/>
        <v>52462976</v>
      </c>
      <c r="E24" s="39">
        <f t="shared" si="4"/>
        <v>40615396</v>
      </c>
      <c r="F24" s="40">
        <f t="shared" si="4"/>
        <v>74153677</v>
      </c>
      <c r="G24" s="42">
        <f t="shared" si="4"/>
        <v>74153677</v>
      </c>
      <c r="H24" s="43">
        <f t="shared" si="4"/>
        <v>45543919</v>
      </c>
      <c r="I24" s="39">
        <f t="shared" si="4"/>
        <v>50045764</v>
      </c>
      <c r="J24" s="40">
        <f t="shared" si="4"/>
        <v>11014121</v>
      </c>
      <c r="K24" s="42">
        <f t="shared" si="4"/>
        <v>9794421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49443369</v>
      </c>
      <c r="C27" s="7">
        <v>36682471</v>
      </c>
      <c r="D27" s="69">
        <v>103550974</v>
      </c>
      <c r="E27" s="70">
        <v>55436000</v>
      </c>
      <c r="F27" s="7">
        <v>90024000</v>
      </c>
      <c r="G27" s="71">
        <v>90024000</v>
      </c>
      <c r="H27" s="72">
        <v>77981509</v>
      </c>
      <c r="I27" s="70">
        <v>67207000</v>
      </c>
      <c r="J27" s="7">
        <v>30168000</v>
      </c>
      <c r="K27" s="71">
        <v>41953000</v>
      </c>
    </row>
    <row r="28" spans="1:11" ht="13.5">
      <c r="A28" s="73" t="s">
        <v>34</v>
      </c>
      <c r="B28" s="6">
        <v>48739394</v>
      </c>
      <c r="C28" s="6">
        <v>36190756</v>
      </c>
      <c r="D28" s="23">
        <v>103163245</v>
      </c>
      <c r="E28" s="24">
        <v>52063000</v>
      </c>
      <c r="F28" s="6">
        <v>88130000</v>
      </c>
      <c r="G28" s="25">
        <v>88130000</v>
      </c>
      <c r="H28" s="26">
        <v>0</v>
      </c>
      <c r="I28" s="24">
        <v>66326000</v>
      </c>
      <c r="J28" s="6">
        <v>30168000</v>
      </c>
      <c r="K28" s="25">
        <v>41953000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484036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219939</v>
      </c>
      <c r="C31" s="6">
        <v>491715</v>
      </c>
      <c r="D31" s="23">
        <v>387729</v>
      </c>
      <c r="E31" s="24">
        <v>3373000</v>
      </c>
      <c r="F31" s="6">
        <v>1894000</v>
      </c>
      <c r="G31" s="25">
        <v>1894000</v>
      </c>
      <c r="H31" s="26">
        <v>0</v>
      </c>
      <c r="I31" s="24">
        <v>881000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49443369</v>
      </c>
      <c r="C32" s="7">
        <f aca="true" t="shared" si="5" ref="C32:K32">SUM(C28:C31)</f>
        <v>36682471</v>
      </c>
      <c r="D32" s="69">
        <f t="shared" si="5"/>
        <v>103550974</v>
      </c>
      <c r="E32" s="70">
        <f t="shared" si="5"/>
        <v>55436000</v>
      </c>
      <c r="F32" s="7">
        <f t="shared" si="5"/>
        <v>90024000</v>
      </c>
      <c r="G32" s="71">
        <f t="shared" si="5"/>
        <v>90024000</v>
      </c>
      <c r="H32" s="72">
        <f t="shared" si="5"/>
        <v>0</v>
      </c>
      <c r="I32" s="70">
        <f t="shared" si="5"/>
        <v>67207000</v>
      </c>
      <c r="J32" s="7">
        <f t="shared" si="5"/>
        <v>30168000</v>
      </c>
      <c r="K32" s="71">
        <f t="shared" si="5"/>
        <v>41953000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12034862</v>
      </c>
      <c r="C35" s="6">
        <v>15863921</v>
      </c>
      <c r="D35" s="23">
        <v>12053287</v>
      </c>
      <c r="E35" s="24">
        <v>41312867</v>
      </c>
      <c r="F35" s="6">
        <v>40263148</v>
      </c>
      <c r="G35" s="25">
        <v>40263148</v>
      </c>
      <c r="H35" s="26">
        <v>20344429</v>
      </c>
      <c r="I35" s="24">
        <v>4794491</v>
      </c>
      <c r="J35" s="6">
        <v>-6652702</v>
      </c>
      <c r="K35" s="25">
        <v>-19668578</v>
      </c>
    </row>
    <row r="36" spans="1:11" ht="13.5">
      <c r="A36" s="22" t="s">
        <v>40</v>
      </c>
      <c r="B36" s="6">
        <v>232072329</v>
      </c>
      <c r="C36" s="6">
        <v>318336508</v>
      </c>
      <c r="D36" s="23">
        <v>336451015</v>
      </c>
      <c r="E36" s="24">
        <v>397976986</v>
      </c>
      <c r="F36" s="6">
        <v>432564986</v>
      </c>
      <c r="G36" s="25">
        <v>432564986</v>
      </c>
      <c r="H36" s="26">
        <v>418841606</v>
      </c>
      <c r="I36" s="24">
        <v>437894853</v>
      </c>
      <c r="J36" s="6">
        <v>456038199</v>
      </c>
      <c r="K36" s="25">
        <v>485363185</v>
      </c>
    </row>
    <row r="37" spans="1:11" ht="13.5">
      <c r="A37" s="22" t="s">
        <v>41</v>
      </c>
      <c r="B37" s="6">
        <v>43808538</v>
      </c>
      <c r="C37" s="6">
        <v>60074101</v>
      </c>
      <c r="D37" s="23">
        <v>41604511</v>
      </c>
      <c r="E37" s="24">
        <v>29294315</v>
      </c>
      <c r="F37" s="6">
        <v>29294315</v>
      </c>
      <c r="G37" s="25">
        <v>29294315</v>
      </c>
      <c r="H37" s="26">
        <v>86969385</v>
      </c>
      <c r="I37" s="24">
        <v>11948093</v>
      </c>
      <c r="J37" s="6">
        <v>5083439</v>
      </c>
      <c r="K37" s="25">
        <v>8878366</v>
      </c>
    </row>
    <row r="38" spans="1:11" ht="13.5">
      <c r="A38" s="22" t="s">
        <v>42</v>
      </c>
      <c r="B38" s="6">
        <v>41116166</v>
      </c>
      <c r="C38" s="6">
        <v>48296701</v>
      </c>
      <c r="D38" s="23">
        <v>50847095</v>
      </c>
      <c r="E38" s="24">
        <v>53249363</v>
      </c>
      <c r="F38" s="6">
        <v>53249363</v>
      </c>
      <c r="G38" s="25">
        <v>53249363</v>
      </c>
      <c r="H38" s="26">
        <v>50701199</v>
      </c>
      <c r="I38" s="24">
        <v>72447953</v>
      </c>
      <c r="J38" s="6">
        <v>74994642</v>
      </c>
      <c r="K38" s="25">
        <v>77714404</v>
      </c>
    </row>
    <row r="39" spans="1:11" ht="13.5">
      <c r="A39" s="22" t="s">
        <v>43</v>
      </c>
      <c r="B39" s="6">
        <v>159182487</v>
      </c>
      <c r="C39" s="6">
        <v>159182483</v>
      </c>
      <c r="D39" s="23">
        <v>179766406</v>
      </c>
      <c r="E39" s="24">
        <v>356746175</v>
      </c>
      <c r="F39" s="6">
        <v>390284456</v>
      </c>
      <c r="G39" s="25">
        <v>390284456</v>
      </c>
      <c r="H39" s="26">
        <v>258403405</v>
      </c>
      <c r="I39" s="24">
        <v>358293298</v>
      </c>
      <c r="J39" s="6">
        <v>369307416</v>
      </c>
      <c r="K39" s="25">
        <v>379101837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39393881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-39100412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-46313</v>
      </c>
      <c r="C44" s="6">
        <v>911979</v>
      </c>
      <c r="D44" s="23">
        <v>77307</v>
      </c>
      <c r="E44" s="24">
        <v>-127286</v>
      </c>
      <c r="F44" s="6">
        <v>0</v>
      </c>
      <c r="G44" s="25">
        <v>0</v>
      </c>
      <c r="H44" s="26">
        <v>-1095560</v>
      </c>
      <c r="I44" s="24">
        <v>0</v>
      </c>
      <c r="J44" s="6">
        <v>60000</v>
      </c>
      <c r="K44" s="25">
        <v>60000</v>
      </c>
    </row>
    <row r="45" spans="1:11" ht="13.5">
      <c r="A45" s="33" t="s">
        <v>48</v>
      </c>
      <c r="B45" s="7">
        <v>785853</v>
      </c>
      <c r="C45" s="7">
        <v>1696330</v>
      </c>
      <c r="D45" s="69">
        <v>7478111</v>
      </c>
      <c r="E45" s="70">
        <v>27273031</v>
      </c>
      <c r="F45" s="7">
        <v>26350598</v>
      </c>
      <c r="G45" s="71">
        <v>26350598</v>
      </c>
      <c r="H45" s="72">
        <v>-5366769</v>
      </c>
      <c r="I45" s="70">
        <v>-3263493</v>
      </c>
      <c r="J45" s="7">
        <v>-14659136</v>
      </c>
      <c r="K45" s="71">
        <v>-27683851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785850</v>
      </c>
      <c r="C48" s="6">
        <v>7400805</v>
      </c>
      <c r="D48" s="23">
        <v>-2690227</v>
      </c>
      <c r="E48" s="24">
        <v>27400317</v>
      </c>
      <c r="F48" s="6">
        <v>26350598</v>
      </c>
      <c r="G48" s="25">
        <v>26350598</v>
      </c>
      <c r="H48" s="26">
        <v>-3209146</v>
      </c>
      <c r="I48" s="24">
        <v>-3263493</v>
      </c>
      <c r="J48" s="6">
        <v>-14719136</v>
      </c>
      <c r="K48" s="25">
        <v>-27743851</v>
      </c>
    </row>
    <row r="49" spans="1:11" ht="13.5">
      <c r="A49" s="22" t="s">
        <v>51</v>
      </c>
      <c r="B49" s="6">
        <f>+B75</f>
        <v>29883756.990968645</v>
      </c>
      <c r="C49" s="6">
        <f aca="true" t="shared" si="6" ref="C49:K49">+C75</f>
        <v>56308623</v>
      </c>
      <c r="D49" s="23">
        <f t="shared" si="6"/>
        <v>37432963</v>
      </c>
      <c r="E49" s="24">
        <f t="shared" si="6"/>
        <v>24860144</v>
      </c>
      <c r="F49" s="6">
        <f t="shared" si="6"/>
        <v>24860144</v>
      </c>
      <c r="G49" s="25">
        <f t="shared" si="6"/>
        <v>24860144</v>
      </c>
      <c r="H49" s="26">
        <f t="shared" si="6"/>
        <v>82691563</v>
      </c>
      <c r="I49" s="24">
        <f t="shared" si="6"/>
        <v>7251517</v>
      </c>
      <c r="J49" s="6">
        <f t="shared" si="6"/>
        <v>345745</v>
      </c>
      <c r="K49" s="25">
        <f t="shared" si="6"/>
        <v>3442528</v>
      </c>
    </row>
    <row r="50" spans="1:11" ht="13.5">
      <c r="A50" s="33" t="s">
        <v>52</v>
      </c>
      <c r="B50" s="7">
        <f>+B48-B49</f>
        <v>-29097906.990968645</v>
      </c>
      <c r="C50" s="7">
        <f aca="true" t="shared" si="7" ref="C50:K50">+C48-C49</f>
        <v>-48907818</v>
      </c>
      <c r="D50" s="69">
        <f t="shared" si="7"/>
        <v>-40123190</v>
      </c>
      <c r="E50" s="70">
        <f t="shared" si="7"/>
        <v>2540173</v>
      </c>
      <c r="F50" s="7">
        <f t="shared" si="7"/>
        <v>1490454</v>
      </c>
      <c r="G50" s="71">
        <f t="shared" si="7"/>
        <v>1490454</v>
      </c>
      <c r="H50" s="72">
        <f t="shared" si="7"/>
        <v>-85900709</v>
      </c>
      <c r="I50" s="70">
        <f t="shared" si="7"/>
        <v>-10515010</v>
      </c>
      <c r="J50" s="7">
        <f t="shared" si="7"/>
        <v>-15064881</v>
      </c>
      <c r="K50" s="71">
        <f t="shared" si="7"/>
        <v>-31186379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193086152</v>
      </c>
      <c r="C53" s="6">
        <v>233626048</v>
      </c>
      <c r="D53" s="23">
        <v>306153969</v>
      </c>
      <c r="E53" s="24">
        <v>397976986</v>
      </c>
      <c r="F53" s="6">
        <v>432564986</v>
      </c>
      <c r="G53" s="25">
        <v>432564986</v>
      </c>
      <c r="H53" s="26">
        <v>384135472</v>
      </c>
      <c r="I53" s="24">
        <v>437894853</v>
      </c>
      <c r="J53" s="6">
        <v>456038199</v>
      </c>
      <c r="K53" s="25">
        <v>485363185</v>
      </c>
    </row>
    <row r="54" spans="1:11" ht="13.5">
      <c r="A54" s="22" t="s">
        <v>55</v>
      </c>
      <c r="B54" s="6">
        <v>18044944</v>
      </c>
      <c r="C54" s="6">
        <v>0</v>
      </c>
      <c r="D54" s="23">
        <v>12902905</v>
      </c>
      <c r="E54" s="24">
        <v>9143532</v>
      </c>
      <c r="F54" s="6">
        <v>9143532</v>
      </c>
      <c r="G54" s="25">
        <v>9143532</v>
      </c>
      <c r="H54" s="26">
        <v>0</v>
      </c>
      <c r="I54" s="24">
        <v>10476625</v>
      </c>
      <c r="J54" s="6">
        <v>12346641</v>
      </c>
      <c r="K54" s="25">
        <v>12950001</v>
      </c>
    </row>
    <row r="55" spans="1:11" ht="13.5">
      <c r="A55" s="22" t="s">
        <v>56</v>
      </c>
      <c r="B55" s="6">
        <v>0</v>
      </c>
      <c r="C55" s="6">
        <v>30564489</v>
      </c>
      <c r="D55" s="23">
        <v>103163245</v>
      </c>
      <c r="E55" s="24">
        <v>10460000</v>
      </c>
      <c r="F55" s="6">
        <v>10460000</v>
      </c>
      <c r="G55" s="25">
        <v>10460000</v>
      </c>
      <c r="H55" s="26">
        <v>9186957</v>
      </c>
      <c r="I55" s="24">
        <v>11226000</v>
      </c>
      <c r="J55" s="6">
        <v>15168000</v>
      </c>
      <c r="K55" s="25">
        <v>26953000</v>
      </c>
    </row>
    <row r="56" spans="1:11" ht="13.5">
      <c r="A56" s="22" t="s">
        <v>57</v>
      </c>
      <c r="B56" s="6">
        <v>982037</v>
      </c>
      <c r="C56" s="6">
        <v>11222022</v>
      </c>
      <c r="D56" s="23">
        <v>10017133</v>
      </c>
      <c r="E56" s="24">
        <v>10950452</v>
      </c>
      <c r="F56" s="6">
        <v>11945690</v>
      </c>
      <c r="G56" s="25">
        <v>11945690</v>
      </c>
      <c r="H56" s="26">
        <v>8047194</v>
      </c>
      <c r="I56" s="24">
        <v>10633113</v>
      </c>
      <c r="J56" s="6">
        <v>10964761</v>
      </c>
      <c r="K56" s="25">
        <v>11469138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6107945</v>
      </c>
      <c r="D59" s="23">
        <v>0</v>
      </c>
      <c r="E59" s="24">
        <v>8144767</v>
      </c>
      <c r="F59" s="6">
        <v>8144767</v>
      </c>
      <c r="G59" s="25">
        <v>8144767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4724197</v>
      </c>
      <c r="C60" s="6">
        <v>7980531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0.8277697878896294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112</v>
      </c>
      <c r="B71" s="2">
        <f>+B83</f>
        <v>41271653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113</v>
      </c>
      <c r="B72" s="2">
        <f>+B77</f>
        <v>49858854</v>
      </c>
      <c r="C72" s="2">
        <f aca="true" t="shared" si="10" ref="C72:K72">+C77</f>
        <v>51939615</v>
      </c>
      <c r="D72" s="2">
        <f t="shared" si="10"/>
        <v>52429485</v>
      </c>
      <c r="E72" s="2">
        <f t="shared" si="10"/>
        <v>78463308</v>
      </c>
      <c r="F72" s="2">
        <f t="shared" si="10"/>
        <v>70347537</v>
      </c>
      <c r="G72" s="2">
        <f t="shared" si="10"/>
        <v>70347537</v>
      </c>
      <c r="H72" s="2">
        <f t="shared" si="10"/>
        <v>68032344</v>
      </c>
      <c r="I72" s="2">
        <f t="shared" si="10"/>
        <v>73330117</v>
      </c>
      <c r="J72" s="2">
        <f t="shared" si="10"/>
        <v>77042229</v>
      </c>
      <c r="K72" s="2">
        <f t="shared" si="10"/>
        <v>80586180</v>
      </c>
    </row>
    <row r="73" spans="1:11" ht="12.75" hidden="1">
      <c r="A73" s="2" t="s">
        <v>114</v>
      </c>
      <c r="B73" s="2">
        <f>+B74</f>
        <v>-153799.33333333395</v>
      </c>
      <c r="C73" s="2">
        <f aca="true" t="shared" si="11" ref="C73:K73">+(C78+C80+C81+C82)-(B78+B80+B81+B82)</f>
        <v>-2803256</v>
      </c>
      <c r="D73" s="2">
        <f t="shared" si="11"/>
        <v>6176896</v>
      </c>
      <c r="E73" s="2">
        <f t="shared" si="11"/>
        <v>-739692</v>
      </c>
      <c r="F73" s="2">
        <f>+(F78+F80+F81+F82)-(D78+D80+D81+D82)</f>
        <v>-739692</v>
      </c>
      <c r="G73" s="2">
        <f>+(G78+G80+G81+G82)-(D78+D80+D81+D82)</f>
        <v>-739692</v>
      </c>
      <c r="H73" s="2">
        <f>+(H78+H80+H81+H82)-(D78+D80+D81+D82)</f>
        <v>8810061</v>
      </c>
      <c r="I73" s="2">
        <f>+(I78+I80+I81+I82)-(E78+E80+E81+E82)</f>
        <v>-5953916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115</v>
      </c>
      <c r="B74" s="2">
        <f>+TREND(C74:E74)</f>
        <v>-153799.33333333395</v>
      </c>
      <c r="C74" s="2">
        <f>+C73</f>
        <v>-2803256</v>
      </c>
      <c r="D74" s="2">
        <f aca="true" t="shared" si="12" ref="D74:K74">+D73</f>
        <v>6176896</v>
      </c>
      <c r="E74" s="2">
        <f t="shared" si="12"/>
        <v>-739692</v>
      </c>
      <c r="F74" s="2">
        <f t="shared" si="12"/>
        <v>-739692</v>
      </c>
      <c r="G74" s="2">
        <f t="shared" si="12"/>
        <v>-739692</v>
      </c>
      <c r="H74" s="2">
        <f t="shared" si="12"/>
        <v>8810061</v>
      </c>
      <c r="I74" s="2">
        <f t="shared" si="12"/>
        <v>-5953916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116</v>
      </c>
      <c r="B75" s="2">
        <f>+B84-(((B80+B81+B78)*B70)-B79)</f>
        <v>29883756.990968645</v>
      </c>
      <c r="C75" s="2">
        <f aca="true" t="shared" si="13" ref="C75:K75">+C84-(((C80+C81+C78)*C70)-C79)</f>
        <v>56308623</v>
      </c>
      <c r="D75" s="2">
        <f t="shared" si="13"/>
        <v>37432963</v>
      </c>
      <c r="E75" s="2">
        <f t="shared" si="13"/>
        <v>24860144</v>
      </c>
      <c r="F75" s="2">
        <f t="shared" si="13"/>
        <v>24860144</v>
      </c>
      <c r="G75" s="2">
        <f t="shared" si="13"/>
        <v>24860144</v>
      </c>
      <c r="H75" s="2">
        <f t="shared" si="13"/>
        <v>82691563</v>
      </c>
      <c r="I75" s="2">
        <f t="shared" si="13"/>
        <v>7251517</v>
      </c>
      <c r="J75" s="2">
        <f t="shared" si="13"/>
        <v>345745</v>
      </c>
      <c r="K75" s="2">
        <f t="shared" si="13"/>
        <v>3442528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49858854</v>
      </c>
      <c r="C77" s="3">
        <v>51939615</v>
      </c>
      <c r="D77" s="3">
        <v>52429485</v>
      </c>
      <c r="E77" s="3">
        <v>78463308</v>
      </c>
      <c r="F77" s="3">
        <v>70347537</v>
      </c>
      <c r="G77" s="3">
        <v>70347537</v>
      </c>
      <c r="H77" s="3">
        <v>68032344</v>
      </c>
      <c r="I77" s="3">
        <v>73330117</v>
      </c>
      <c r="J77" s="3">
        <v>77042229</v>
      </c>
      <c r="K77" s="3">
        <v>80586180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39040678</v>
      </c>
      <c r="C79" s="3">
        <v>56308623</v>
      </c>
      <c r="D79" s="3">
        <v>37432963</v>
      </c>
      <c r="E79" s="3">
        <v>24860144</v>
      </c>
      <c r="F79" s="3">
        <v>24860144</v>
      </c>
      <c r="G79" s="3">
        <v>24860144</v>
      </c>
      <c r="H79" s="3">
        <v>82691563</v>
      </c>
      <c r="I79" s="3">
        <v>7251517</v>
      </c>
      <c r="J79" s="3">
        <v>345745</v>
      </c>
      <c r="K79" s="3">
        <v>3442528</v>
      </c>
    </row>
    <row r="80" spans="1:11" ht="12.75" hidden="1">
      <c r="A80" s="1" t="s">
        <v>69</v>
      </c>
      <c r="B80" s="3">
        <v>5720687</v>
      </c>
      <c r="C80" s="3">
        <v>1445672</v>
      </c>
      <c r="D80" s="3">
        <v>6065542</v>
      </c>
      <c r="E80" s="3">
        <v>13828208</v>
      </c>
      <c r="F80" s="3">
        <v>13828208</v>
      </c>
      <c r="G80" s="3">
        <v>13828208</v>
      </c>
      <c r="H80" s="3">
        <v>20288741</v>
      </c>
      <c r="I80" s="3">
        <v>7874292</v>
      </c>
      <c r="J80" s="3">
        <v>7874292</v>
      </c>
      <c r="K80" s="3">
        <v>7874292</v>
      </c>
    </row>
    <row r="81" spans="1:11" ht="12.75" hidden="1">
      <c r="A81" s="1" t="s">
        <v>70</v>
      </c>
      <c r="B81" s="3">
        <v>5341472</v>
      </c>
      <c r="C81" s="3">
        <v>6945332</v>
      </c>
      <c r="D81" s="3">
        <v>8502358</v>
      </c>
      <c r="E81" s="3">
        <v>0</v>
      </c>
      <c r="F81" s="3">
        <v>0</v>
      </c>
      <c r="G81" s="3">
        <v>0</v>
      </c>
      <c r="H81" s="3">
        <v>3089220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132101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41271653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2020-11-02T10:50:45Z</dcterms:created>
  <dcterms:modified xsi:type="dcterms:W3CDTF">2020-11-02T10:51:17Z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